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309"/>
  <workbookPr/>
  <mc:AlternateContent xmlns:mc="http://schemas.openxmlformats.org/markup-compatibility/2006">
    <mc:Choice Requires="x15">
      <x15ac:absPath xmlns:x15ac="http://schemas.microsoft.com/office/spreadsheetml/2010/11/ac" url="/Users/letruong-macbook/Desktop/khoi-luong-gd-nh-18-19/"/>
    </mc:Choice>
  </mc:AlternateContent>
  <xr:revisionPtr revIDLastSave="0" documentId="8_{E2D06DC4-2FE1-BC42-8E3E-E1FAA6A812CD}" xr6:coauthVersionLast="43" xr6:coauthVersionMax="43" xr10:uidLastSave="{00000000-0000-0000-0000-000000000000}"/>
  <bookViews>
    <workbookView xWindow="14020" yWindow="460" windowWidth="15480" windowHeight="15980" tabRatio="361" activeTab="1" xr2:uid="{00000000-000D-0000-FFFF-FFFF00000000}"/>
  </bookViews>
  <sheets>
    <sheet name="Mau A2" sheetId="2" r:id="rId1"/>
    <sheet name="Mau A1" sheetId="4" r:id="rId2"/>
    <sheet name="Sheet1" sheetId="5" r:id="rId3"/>
    <sheet name="Sheet2" sheetId="6" r:id="rId4"/>
    <sheet name="Sheet3" sheetId="7" r:id="rId5"/>
    <sheet name="Sheet4" sheetId="8" r:id="rId6"/>
  </sheets>
  <definedNames>
    <definedName name="_xlnm._FilterDatabase" localSheetId="1" hidden="1">'Mau A1'!$E$1:$E$715</definedName>
    <definedName name="_xlnm.Print_Titles" localSheetId="1">'Mau A1'!$7:$10</definedName>
  </definedNames>
  <calcPr calcId="191029"/>
</workbook>
</file>

<file path=xl/calcChain.xml><?xml version="1.0" encoding="utf-8"?>
<calcChain xmlns="http://schemas.openxmlformats.org/spreadsheetml/2006/main">
  <c r="M566" i="4" l="1"/>
  <c r="L566" i="4"/>
  <c r="K566" i="4"/>
  <c r="Z31" i="4" l="1"/>
  <c r="L44" i="4" l="1"/>
  <c r="L45" i="4"/>
  <c r="L46" i="4"/>
  <c r="M46" i="4" s="1"/>
  <c r="L47" i="4"/>
  <c r="L48" i="4"/>
  <c r="L49" i="4"/>
  <c r="L37" i="4"/>
  <c r="L38" i="4"/>
  <c r="L39" i="4"/>
  <c r="L40" i="4"/>
  <c r="L41" i="4"/>
  <c r="L35" i="4"/>
  <c r="L36" i="4"/>
  <c r="K37" i="4"/>
  <c r="M37" i="4" s="1"/>
  <c r="K38" i="4"/>
  <c r="K39" i="4"/>
  <c r="K40" i="4"/>
  <c r="K41" i="4"/>
  <c r="K35" i="4"/>
  <c r="K36" i="4"/>
  <c r="N31" i="4" l="1"/>
  <c r="A12" i="6"/>
  <c r="B12" i="6" s="1"/>
  <c r="E17" i="6"/>
  <c r="E21" i="6" s="1"/>
  <c r="E22" i="6" s="1"/>
  <c r="K44" i="4"/>
  <c r="M44" i="4" s="1"/>
  <c r="M47" i="4"/>
  <c r="M45" i="4"/>
  <c r="L42" i="4"/>
  <c r="M42" i="4" s="1"/>
  <c r="L43" i="4"/>
  <c r="M43" i="4" s="1"/>
  <c r="M48" i="4" l="1"/>
  <c r="A7" i="6" l="1"/>
  <c r="B1" i="6" s="1"/>
  <c r="M35" i="4"/>
  <c r="L31" i="4"/>
  <c r="L32" i="4"/>
  <c r="M32" i="4" s="1"/>
  <c r="L33" i="4"/>
  <c r="M33" i="4" s="1"/>
  <c r="M40" i="4"/>
  <c r="M39" i="4"/>
  <c r="M38" i="4"/>
  <c r="M41" i="4"/>
  <c r="AA31" i="4" l="1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4" i="4"/>
  <c r="M49" i="4"/>
  <c r="L16" i="4"/>
  <c r="L17" i="4"/>
  <c r="M36" i="4"/>
  <c r="K42" i="4"/>
  <c r="K43" i="4"/>
  <c r="K45" i="4"/>
  <c r="K46" i="4"/>
  <c r="K47" i="4"/>
  <c r="K48" i="4"/>
  <c r="K49" i="4"/>
  <c r="K60" i="4"/>
  <c r="Q24" i="2" l="1"/>
  <c r="L24" i="2"/>
  <c r="K24" i="2"/>
  <c r="F24" i="2"/>
  <c r="H24" i="2"/>
  <c r="I24" i="2"/>
  <c r="J24" i="2"/>
  <c r="E24" i="2"/>
  <c r="S170" i="4"/>
  <c r="T170" i="4" s="1"/>
  <c r="AA11" i="4"/>
  <c r="Z60" i="4"/>
  <c r="AA60" i="4"/>
  <c r="Z80" i="4"/>
  <c r="AA80" i="4"/>
  <c r="Z100" i="4"/>
  <c r="Z11" i="4" l="1"/>
  <c r="N349" i="4"/>
  <c r="N60" i="4"/>
  <c r="N11" i="4"/>
  <c r="K432" i="4" l="1"/>
  <c r="M432" i="4" s="1"/>
  <c r="L432" i="4"/>
  <c r="K433" i="4"/>
  <c r="L433" i="4"/>
  <c r="K434" i="4"/>
  <c r="L434" i="4"/>
  <c r="M434" i="4"/>
  <c r="K435" i="4"/>
  <c r="L435" i="4"/>
  <c r="K436" i="4"/>
  <c r="M436" i="4" s="1"/>
  <c r="L436" i="4"/>
  <c r="K437" i="4"/>
  <c r="L437" i="4"/>
  <c r="M437" i="4" s="1"/>
  <c r="K438" i="4"/>
  <c r="M438" i="4" s="1"/>
  <c r="L438" i="4"/>
  <c r="K439" i="4"/>
  <c r="L439" i="4"/>
  <c r="K440" i="4"/>
  <c r="M440" i="4" s="1"/>
  <c r="L440" i="4"/>
  <c r="K441" i="4"/>
  <c r="L441" i="4"/>
  <c r="M441" i="4"/>
  <c r="K442" i="4"/>
  <c r="L442" i="4"/>
  <c r="K443" i="4"/>
  <c r="L443" i="4"/>
  <c r="M443" i="4" s="1"/>
  <c r="K444" i="4"/>
  <c r="M444" i="4" s="1"/>
  <c r="L444" i="4"/>
  <c r="K445" i="4"/>
  <c r="M445" i="4" s="1"/>
  <c r="L445" i="4"/>
  <c r="K446" i="4"/>
  <c r="L446" i="4"/>
  <c r="M446" i="4" s="1"/>
  <c r="K447" i="4"/>
  <c r="L447" i="4"/>
  <c r="M447" i="4" s="1"/>
  <c r="K448" i="4"/>
  <c r="M448" i="4" s="1"/>
  <c r="L448" i="4"/>
  <c r="K449" i="4"/>
  <c r="M449" i="4" s="1"/>
  <c r="L449" i="4"/>
  <c r="K450" i="4"/>
  <c r="L450" i="4"/>
  <c r="M450" i="4" s="1"/>
  <c r="K451" i="4"/>
  <c r="L451" i="4"/>
  <c r="M451" i="4"/>
  <c r="K452" i="4"/>
  <c r="L452" i="4"/>
  <c r="M452" i="4"/>
  <c r="K453" i="4"/>
  <c r="M453" i="4" s="1"/>
  <c r="L453" i="4"/>
  <c r="K454" i="4"/>
  <c r="L454" i="4"/>
  <c r="K455" i="4"/>
  <c r="M455" i="4" s="1"/>
  <c r="L455" i="4"/>
  <c r="K456" i="4"/>
  <c r="M456" i="4" s="1"/>
  <c r="L456" i="4"/>
  <c r="K457" i="4"/>
  <c r="L457" i="4"/>
  <c r="M457" i="4" s="1"/>
  <c r="K458" i="4"/>
  <c r="L458" i="4"/>
  <c r="M458" i="4" s="1"/>
  <c r="K459" i="4"/>
  <c r="M459" i="4" s="1"/>
  <c r="L459" i="4"/>
  <c r="K460" i="4"/>
  <c r="L460" i="4"/>
  <c r="M460" i="4"/>
  <c r="K461" i="4"/>
  <c r="M461" i="4" s="1"/>
  <c r="L461" i="4"/>
  <c r="K462" i="4"/>
  <c r="L462" i="4"/>
  <c r="M462" i="4" s="1"/>
  <c r="K463" i="4"/>
  <c r="L463" i="4"/>
  <c r="M463" i="4" s="1"/>
  <c r="K464" i="4"/>
  <c r="L464" i="4"/>
  <c r="M464" i="4" s="1"/>
  <c r="K465" i="4"/>
  <c r="L465" i="4"/>
  <c r="K466" i="4"/>
  <c r="L466" i="4"/>
  <c r="M439" i="4" l="1"/>
  <c r="M433" i="4"/>
  <c r="M442" i="4"/>
  <c r="M466" i="4"/>
  <c r="M465" i="4"/>
  <c r="M435" i="4"/>
  <c r="M454" i="4"/>
  <c r="K408" i="4"/>
  <c r="L408" i="4"/>
  <c r="M408" i="4"/>
  <c r="K397" i="4"/>
  <c r="M397" i="4" s="1"/>
  <c r="L397" i="4"/>
  <c r="K398" i="4"/>
  <c r="M398" i="4" s="1"/>
  <c r="L398" i="4"/>
  <c r="K399" i="4"/>
  <c r="L399" i="4"/>
  <c r="K400" i="4"/>
  <c r="L400" i="4"/>
  <c r="K401" i="4"/>
  <c r="M401" i="4" s="1"/>
  <c r="L401" i="4"/>
  <c r="K402" i="4"/>
  <c r="L402" i="4"/>
  <c r="K403" i="4"/>
  <c r="L403" i="4"/>
  <c r="M403" i="4"/>
  <c r="K404" i="4"/>
  <c r="L404" i="4"/>
  <c r="K405" i="4"/>
  <c r="M405" i="4" s="1"/>
  <c r="L405" i="4"/>
  <c r="K406" i="4"/>
  <c r="L406" i="4"/>
  <c r="K407" i="4"/>
  <c r="L407" i="4"/>
  <c r="M407" i="4" l="1"/>
  <c r="M399" i="4"/>
  <c r="M402" i="4"/>
  <c r="M400" i="4"/>
  <c r="M406" i="4"/>
  <c r="M404" i="4"/>
  <c r="K101" i="4"/>
  <c r="L101" i="4"/>
  <c r="K102" i="4"/>
  <c r="L102" i="4"/>
  <c r="M102" i="4"/>
  <c r="K103" i="4"/>
  <c r="L103" i="4"/>
  <c r="M103" i="4" s="1"/>
  <c r="K104" i="4"/>
  <c r="L104" i="4"/>
  <c r="K105" i="4"/>
  <c r="L105" i="4"/>
  <c r="K106" i="4"/>
  <c r="L106" i="4"/>
  <c r="K107" i="4"/>
  <c r="L107" i="4"/>
  <c r="K108" i="4"/>
  <c r="L108" i="4"/>
  <c r="K109" i="4"/>
  <c r="L109" i="4"/>
  <c r="K110" i="4"/>
  <c r="L110" i="4"/>
  <c r="K111" i="4"/>
  <c r="L111" i="4"/>
  <c r="K112" i="4"/>
  <c r="M112" i="4" s="1"/>
  <c r="L112" i="4"/>
  <c r="K113" i="4"/>
  <c r="L113" i="4"/>
  <c r="M113" i="4"/>
  <c r="K114" i="4"/>
  <c r="M114" i="4" s="1"/>
  <c r="L114" i="4"/>
  <c r="K115" i="4"/>
  <c r="L115" i="4"/>
  <c r="K116" i="4"/>
  <c r="L116" i="4"/>
  <c r="K117" i="4"/>
  <c r="L117" i="4"/>
  <c r="K118" i="4"/>
  <c r="L118" i="4"/>
  <c r="K119" i="4"/>
  <c r="M119" i="4" s="1"/>
  <c r="L119" i="4"/>
  <c r="K120" i="4"/>
  <c r="L120" i="4"/>
  <c r="K121" i="4"/>
  <c r="L121" i="4"/>
  <c r="M121" i="4" s="1"/>
  <c r="K122" i="4"/>
  <c r="L122" i="4"/>
  <c r="K123" i="4"/>
  <c r="L123" i="4"/>
  <c r="M123" i="4"/>
  <c r="K124" i="4"/>
  <c r="L124" i="4"/>
  <c r="K125" i="4"/>
  <c r="L125" i="4"/>
  <c r="M125" i="4" s="1"/>
  <c r="K126" i="4"/>
  <c r="L126" i="4"/>
  <c r="M126" i="4"/>
  <c r="M107" i="4" l="1"/>
  <c r="M108" i="4"/>
  <c r="M115" i="4"/>
  <c r="M120" i="4"/>
  <c r="M101" i="4"/>
  <c r="M116" i="4"/>
  <c r="M111" i="4"/>
  <c r="M104" i="4"/>
  <c r="M105" i="4"/>
  <c r="M106" i="4"/>
  <c r="M118" i="4"/>
  <c r="M110" i="4"/>
  <c r="M124" i="4"/>
  <c r="M122" i="4"/>
  <c r="M117" i="4"/>
  <c r="M109" i="4"/>
  <c r="K310" i="4"/>
  <c r="M310" i="4" s="1"/>
  <c r="L310" i="4"/>
  <c r="K311" i="4"/>
  <c r="L311" i="4"/>
  <c r="M311" i="4" s="1"/>
  <c r="K312" i="4"/>
  <c r="L312" i="4"/>
  <c r="M312" i="4" s="1"/>
  <c r="K313" i="4"/>
  <c r="L313" i="4"/>
  <c r="K314" i="4"/>
  <c r="L314" i="4"/>
  <c r="M314" i="4" s="1"/>
  <c r="K315" i="4"/>
  <c r="L315" i="4"/>
  <c r="K316" i="4"/>
  <c r="L316" i="4"/>
  <c r="K317" i="4"/>
  <c r="L317" i="4"/>
  <c r="K318" i="4"/>
  <c r="M318" i="4" s="1"/>
  <c r="L318" i="4"/>
  <c r="K319" i="4"/>
  <c r="L319" i="4"/>
  <c r="M319" i="4" s="1"/>
  <c r="K320" i="4"/>
  <c r="L320" i="4"/>
  <c r="M320" i="4" s="1"/>
  <c r="K321" i="4"/>
  <c r="M321" i="4" s="1"/>
  <c r="L321" i="4"/>
  <c r="K322" i="4"/>
  <c r="L322" i="4"/>
  <c r="M322" i="4" s="1"/>
  <c r="K323" i="4"/>
  <c r="L323" i="4"/>
  <c r="M323" i="4" s="1"/>
  <c r="K324" i="4"/>
  <c r="L324" i="4"/>
  <c r="K325" i="4"/>
  <c r="L325" i="4"/>
  <c r="K326" i="4"/>
  <c r="L326" i="4"/>
  <c r="M317" i="4" l="1"/>
  <c r="M315" i="4"/>
  <c r="M326" i="4"/>
  <c r="M316" i="4"/>
  <c r="M324" i="4"/>
  <c r="M325" i="4"/>
  <c r="M313" i="4"/>
  <c r="K81" i="4"/>
  <c r="M81" i="4" s="1"/>
  <c r="L81" i="4"/>
  <c r="K82" i="4"/>
  <c r="M82" i="4" s="1"/>
  <c r="L82" i="4"/>
  <c r="K83" i="4"/>
  <c r="M83" i="4" s="1"/>
  <c r="L83" i="4"/>
  <c r="K84" i="4"/>
  <c r="M84" i="4" s="1"/>
  <c r="L84" i="4"/>
  <c r="K85" i="4"/>
  <c r="L85" i="4"/>
  <c r="M85" i="4" s="1"/>
  <c r="K86" i="4"/>
  <c r="L86" i="4"/>
  <c r="K87" i="4"/>
  <c r="M87" i="4" s="1"/>
  <c r="L87" i="4"/>
  <c r="K88" i="4"/>
  <c r="L88" i="4"/>
  <c r="K89" i="4"/>
  <c r="M89" i="4" s="1"/>
  <c r="L89" i="4"/>
  <c r="K90" i="4"/>
  <c r="L90" i="4"/>
  <c r="M90" i="4" s="1"/>
  <c r="K91" i="4"/>
  <c r="L91" i="4"/>
  <c r="M91" i="4" s="1"/>
  <c r="K92" i="4"/>
  <c r="M92" i="4" s="1"/>
  <c r="L92" i="4"/>
  <c r="K93" i="4"/>
  <c r="M93" i="4" s="1"/>
  <c r="L93" i="4"/>
  <c r="M88" i="4" l="1"/>
  <c r="M86" i="4"/>
  <c r="L343" i="4"/>
  <c r="K132" i="4"/>
  <c r="L132" i="4"/>
  <c r="M132" i="4" s="1"/>
  <c r="K133" i="4"/>
  <c r="L133" i="4"/>
  <c r="M133" i="4" s="1"/>
  <c r="K134" i="4"/>
  <c r="M134" i="4" s="1"/>
  <c r="L134" i="4"/>
  <c r="K135" i="4"/>
  <c r="L135" i="4"/>
  <c r="M135" i="4" s="1"/>
  <c r="K136" i="4"/>
  <c r="L136" i="4"/>
  <c r="M136" i="4" s="1"/>
  <c r="K137" i="4"/>
  <c r="M137" i="4" s="1"/>
  <c r="L137" i="4"/>
  <c r="K138" i="4"/>
  <c r="L138" i="4"/>
  <c r="M138" i="4" s="1"/>
  <c r="K139" i="4"/>
  <c r="L139" i="4"/>
  <c r="M139" i="4" s="1"/>
  <c r="K140" i="4"/>
  <c r="M140" i="4" s="1"/>
  <c r="L140" i="4"/>
  <c r="K141" i="4"/>
  <c r="L141" i="4"/>
  <c r="M141" i="4" s="1"/>
  <c r="K142" i="4"/>
  <c r="L142" i="4"/>
  <c r="M142" i="4" s="1"/>
  <c r="K143" i="4"/>
  <c r="L143" i="4"/>
  <c r="M143" i="4"/>
  <c r="K144" i="4"/>
  <c r="L144" i="4"/>
  <c r="K146" i="4"/>
  <c r="M146" i="4" s="1"/>
  <c r="L146" i="4"/>
  <c r="K147" i="4"/>
  <c r="L147" i="4"/>
  <c r="M147" i="4" s="1"/>
  <c r="K148" i="4"/>
  <c r="L148" i="4"/>
  <c r="M148" i="4" s="1"/>
  <c r="K149" i="4"/>
  <c r="L149" i="4"/>
  <c r="K150" i="4"/>
  <c r="L150" i="4"/>
  <c r="K330" i="4"/>
  <c r="L330" i="4"/>
  <c r="K331" i="4"/>
  <c r="M331" i="4" s="1"/>
  <c r="L331" i="4"/>
  <c r="K332" i="4"/>
  <c r="L332" i="4"/>
  <c r="K333" i="4"/>
  <c r="L333" i="4"/>
  <c r="M333" i="4" s="1"/>
  <c r="K334" i="4"/>
  <c r="L334" i="4"/>
  <c r="K335" i="4"/>
  <c r="L335" i="4"/>
  <c r="K336" i="4"/>
  <c r="L336" i="4"/>
  <c r="K337" i="4"/>
  <c r="L337" i="4"/>
  <c r="K338" i="4"/>
  <c r="L338" i="4"/>
  <c r="K339" i="4"/>
  <c r="L339" i="4"/>
  <c r="K340" i="4"/>
  <c r="L340" i="4"/>
  <c r="M340" i="4" s="1"/>
  <c r="K341" i="4"/>
  <c r="L341" i="4"/>
  <c r="K342" i="4"/>
  <c r="L342" i="4"/>
  <c r="K343" i="4"/>
  <c r="M343" i="4" s="1"/>
  <c r="K344" i="4"/>
  <c r="L344" i="4"/>
  <c r="M332" i="4"/>
  <c r="M334" i="4"/>
  <c r="M336" i="4"/>
  <c r="M342" i="4" l="1"/>
  <c r="M338" i="4"/>
  <c r="M330" i="4"/>
  <c r="M341" i="4"/>
  <c r="M339" i="4"/>
  <c r="M337" i="4"/>
  <c r="M335" i="4"/>
  <c r="M149" i="4"/>
  <c r="M344" i="4"/>
  <c r="M150" i="4"/>
  <c r="M144" i="4"/>
  <c r="M381" i="4"/>
  <c r="M382" i="4"/>
  <c r="L386" i="4"/>
  <c r="L389" i="4"/>
  <c r="M389" i="4" s="1"/>
  <c r="L388" i="4"/>
  <c r="M388" i="4" s="1"/>
  <c r="L392" i="4"/>
  <c r="L391" i="4"/>
  <c r="L390" i="4"/>
  <c r="K392" i="4"/>
  <c r="K391" i="4"/>
  <c r="K390" i="4"/>
  <c r="K369" i="4"/>
  <c r="K393" i="4"/>
  <c r="M393" i="4" s="1"/>
  <c r="L395" i="4"/>
  <c r="M395" i="4" s="1"/>
  <c r="L394" i="4"/>
  <c r="M394" i="4" s="1"/>
  <c r="M379" i="4"/>
  <c r="K395" i="4"/>
  <c r="L393" i="4"/>
  <c r="K387" i="4"/>
  <c r="M387" i="4" s="1"/>
  <c r="L387" i="4"/>
  <c r="M380" i="4"/>
  <c r="M378" i="4"/>
  <c r="L383" i="4"/>
  <c r="K383" i="4"/>
  <c r="L379" i="4"/>
  <c r="L380" i="4"/>
  <c r="L381" i="4"/>
  <c r="L382" i="4"/>
  <c r="L384" i="4"/>
  <c r="K379" i="4"/>
  <c r="K380" i="4"/>
  <c r="K381" i="4"/>
  <c r="K382" i="4"/>
  <c r="K386" i="4"/>
  <c r="M386" i="4" s="1"/>
  <c r="K394" i="4"/>
  <c r="M383" i="4" l="1"/>
  <c r="K197" i="4" l="1"/>
  <c r="M197" i="4" s="1"/>
  <c r="L197" i="4"/>
  <c r="K198" i="4"/>
  <c r="L198" i="4"/>
  <c r="M198" i="4" s="1"/>
  <c r="K199" i="4"/>
  <c r="L199" i="4"/>
  <c r="M199" i="4" s="1"/>
  <c r="E46" i="2"/>
  <c r="F46" i="2"/>
  <c r="B46" i="2"/>
  <c r="Q46" i="2"/>
  <c r="K673" i="4"/>
  <c r="M673" i="4" s="1"/>
  <c r="L673" i="4"/>
  <c r="K674" i="4"/>
  <c r="L674" i="4"/>
  <c r="M674" i="4" s="1"/>
  <c r="K675" i="4"/>
  <c r="L675" i="4"/>
  <c r="M675" i="4" s="1"/>
  <c r="P673" i="4" l="1"/>
  <c r="D46" i="2"/>
  <c r="AC683" i="4"/>
  <c r="P47" i="2" s="1"/>
  <c r="R47" i="2" s="1"/>
  <c r="S47" i="2" s="1"/>
  <c r="E40" i="2"/>
  <c r="F40" i="2"/>
  <c r="Q40" i="2"/>
  <c r="E41" i="2"/>
  <c r="F41" i="2"/>
  <c r="Q41" i="2"/>
  <c r="E42" i="2"/>
  <c r="F42" i="2"/>
  <c r="Q42" i="2"/>
  <c r="E43" i="2"/>
  <c r="F43" i="2"/>
  <c r="Q43" i="2"/>
  <c r="E44" i="2"/>
  <c r="F44" i="2"/>
  <c r="Q44" i="2"/>
  <c r="E45" i="2"/>
  <c r="F45" i="2"/>
  <c r="Q45" i="2"/>
  <c r="E47" i="2"/>
  <c r="F47" i="2"/>
  <c r="G47" i="2"/>
  <c r="Q47" i="2"/>
  <c r="E48" i="2"/>
  <c r="F48" i="2"/>
  <c r="Q48" i="2"/>
  <c r="E39" i="2"/>
  <c r="F39" i="2"/>
  <c r="Q39" i="2"/>
  <c r="F38" i="2"/>
  <c r="Q38" i="2"/>
  <c r="E38" i="2"/>
  <c r="B47" i="2"/>
  <c r="C41" i="2"/>
  <c r="B41" i="2"/>
  <c r="C40" i="2"/>
  <c r="B40" i="2"/>
  <c r="B42" i="2"/>
  <c r="C39" i="2"/>
  <c r="B39" i="2"/>
  <c r="C38" i="2"/>
  <c r="B38" i="2"/>
  <c r="Q20" i="2"/>
  <c r="K20" i="2"/>
  <c r="J20" i="2"/>
  <c r="I20" i="2"/>
  <c r="H20" i="2"/>
  <c r="F20" i="2"/>
  <c r="E20" i="2"/>
  <c r="Q19" i="2"/>
  <c r="L19" i="2"/>
  <c r="K19" i="2"/>
  <c r="J19" i="2"/>
  <c r="I19" i="2"/>
  <c r="H19" i="2"/>
  <c r="F19" i="2"/>
  <c r="E19" i="2"/>
  <c r="C20" i="2"/>
  <c r="B20" i="2"/>
  <c r="C19" i="2"/>
  <c r="B19" i="2"/>
  <c r="L20" i="2"/>
  <c r="AC673" i="4" l="1"/>
  <c r="P46" i="2" s="1"/>
  <c r="R46" i="2" s="1"/>
  <c r="S46" i="2" s="1"/>
  <c r="G46" i="2"/>
  <c r="K593" i="4" l="1"/>
  <c r="L593" i="4"/>
  <c r="K164" i="4"/>
  <c r="L164" i="4"/>
  <c r="K12" i="4"/>
  <c r="M12" i="4" s="1"/>
  <c r="L12" i="4"/>
  <c r="K13" i="4"/>
  <c r="L13" i="4"/>
  <c r="K14" i="4"/>
  <c r="M14" i="4" s="1"/>
  <c r="L14" i="4"/>
  <c r="K15" i="4"/>
  <c r="L15" i="4"/>
  <c r="K16" i="4"/>
  <c r="M16" i="4" s="1"/>
  <c r="K17" i="4"/>
  <c r="K18" i="4"/>
  <c r="K19" i="4"/>
  <c r="K20" i="4"/>
  <c r="M20" i="4" s="1"/>
  <c r="K21" i="4"/>
  <c r="K22" i="4"/>
  <c r="K23" i="4"/>
  <c r="K24" i="4"/>
  <c r="K25" i="4"/>
  <c r="K26" i="4"/>
  <c r="K27" i="4"/>
  <c r="K28" i="4"/>
  <c r="K29" i="4"/>
  <c r="K30" i="4"/>
  <c r="K31" i="4"/>
  <c r="M31" i="4" s="1"/>
  <c r="K32" i="4"/>
  <c r="K33" i="4"/>
  <c r="K34" i="4"/>
  <c r="M34" i="4" s="1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L60" i="4"/>
  <c r="M60" i="4" s="1"/>
  <c r="K61" i="4"/>
  <c r="L61" i="4"/>
  <c r="K62" i="4"/>
  <c r="M62" i="4" s="1"/>
  <c r="L62" i="4"/>
  <c r="K63" i="4"/>
  <c r="L63" i="4"/>
  <c r="M63" i="4" s="1"/>
  <c r="K64" i="4"/>
  <c r="L64" i="4"/>
  <c r="K65" i="4"/>
  <c r="L65" i="4"/>
  <c r="K66" i="4"/>
  <c r="L66" i="4"/>
  <c r="K67" i="4"/>
  <c r="L67" i="4"/>
  <c r="K68" i="4"/>
  <c r="L68" i="4"/>
  <c r="K69" i="4"/>
  <c r="L69" i="4"/>
  <c r="K70" i="4"/>
  <c r="L70" i="4"/>
  <c r="K71" i="4"/>
  <c r="L71" i="4"/>
  <c r="K72" i="4"/>
  <c r="M72" i="4" s="1"/>
  <c r="L72" i="4"/>
  <c r="K73" i="4"/>
  <c r="L73" i="4"/>
  <c r="K74" i="4"/>
  <c r="L74" i="4"/>
  <c r="K78" i="4"/>
  <c r="L78" i="4"/>
  <c r="K79" i="4"/>
  <c r="L79" i="4"/>
  <c r="K80" i="4"/>
  <c r="M80" i="4" s="1"/>
  <c r="P80" i="4" s="1"/>
  <c r="Y80" i="4" s="1"/>
  <c r="AC80" i="4" s="1"/>
  <c r="L80" i="4"/>
  <c r="K100" i="4"/>
  <c r="L100" i="4"/>
  <c r="K130" i="4"/>
  <c r="L130" i="4"/>
  <c r="K131" i="4"/>
  <c r="L131" i="4"/>
  <c r="K151" i="4"/>
  <c r="L151" i="4"/>
  <c r="K152" i="4"/>
  <c r="L152" i="4"/>
  <c r="K153" i="4"/>
  <c r="L153" i="4"/>
  <c r="K154" i="4"/>
  <c r="L154" i="4"/>
  <c r="K155" i="4"/>
  <c r="L155" i="4"/>
  <c r="K156" i="4"/>
  <c r="L156" i="4"/>
  <c r="K157" i="4"/>
  <c r="L157" i="4"/>
  <c r="K159" i="4"/>
  <c r="L159" i="4"/>
  <c r="K160" i="4"/>
  <c r="L160" i="4"/>
  <c r="K161" i="4"/>
  <c r="L161" i="4"/>
  <c r="K162" i="4"/>
  <c r="L162" i="4"/>
  <c r="K163" i="4"/>
  <c r="L163" i="4"/>
  <c r="K165" i="4"/>
  <c r="L165" i="4"/>
  <c r="K166" i="4"/>
  <c r="L166" i="4"/>
  <c r="K167" i="4"/>
  <c r="L167" i="4"/>
  <c r="K168" i="4"/>
  <c r="L168" i="4"/>
  <c r="K169" i="4"/>
  <c r="L169" i="4"/>
  <c r="K170" i="4"/>
  <c r="L170" i="4"/>
  <c r="K171" i="4"/>
  <c r="L171" i="4"/>
  <c r="M171" i="4" s="1"/>
  <c r="K172" i="4"/>
  <c r="L172" i="4"/>
  <c r="K173" i="4"/>
  <c r="L173" i="4"/>
  <c r="M173" i="4" s="1"/>
  <c r="K174" i="4"/>
  <c r="L174" i="4"/>
  <c r="K175" i="4"/>
  <c r="L175" i="4"/>
  <c r="K176" i="4"/>
  <c r="L176" i="4"/>
  <c r="K177" i="4"/>
  <c r="L177" i="4"/>
  <c r="K178" i="4"/>
  <c r="L178" i="4"/>
  <c r="K179" i="4"/>
  <c r="L179" i="4"/>
  <c r="K180" i="4"/>
  <c r="L180" i="4"/>
  <c r="K181" i="4"/>
  <c r="L181" i="4"/>
  <c r="K182" i="4"/>
  <c r="L182" i="4"/>
  <c r="K183" i="4"/>
  <c r="L183" i="4"/>
  <c r="K184" i="4"/>
  <c r="L184" i="4"/>
  <c r="K185" i="4"/>
  <c r="L185" i="4"/>
  <c r="K186" i="4"/>
  <c r="L186" i="4"/>
  <c r="K187" i="4"/>
  <c r="L187" i="4"/>
  <c r="K188" i="4"/>
  <c r="L188" i="4"/>
  <c r="K189" i="4"/>
  <c r="L189" i="4"/>
  <c r="K190" i="4"/>
  <c r="L190" i="4"/>
  <c r="K191" i="4"/>
  <c r="L191" i="4"/>
  <c r="K192" i="4"/>
  <c r="L192" i="4"/>
  <c r="K193" i="4"/>
  <c r="L193" i="4"/>
  <c r="K194" i="4"/>
  <c r="M194" i="4" s="1"/>
  <c r="L194" i="4"/>
  <c r="K195" i="4"/>
  <c r="L195" i="4"/>
  <c r="K196" i="4"/>
  <c r="L196" i="4"/>
  <c r="M196" i="4" s="1"/>
  <c r="K200" i="4"/>
  <c r="L200" i="4"/>
  <c r="K201" i="4"/>
  <c r="L201" i="4"/>
  <c r="K205" i="4"/>
  <c r="L205" i="4"/>
  <c r="K206" i="4"/>
  <c r="L206" i="4"/>
  <c r="K207" i="4"/>
  <c r="L207" i="4"/>
  <c r="K208" i="4"/>
  <c r="L208" i="4"/>
  <c r="K209" i="4"/>
  <c r="L209" i="4"/>
  <c r="K210" i="4"/>
  <c r="L210" i="4"/>
  <c r="K211" i="4"/>
  <c r="L211" i="4"/>
  <c r="K212" i="4"/>
  <c r="M212" i="4" s="1"/>
  <c r="L212" i="4"/>
  <c r="K213" i="4"/>
  <c r="L213" i="4"/>
  <c r="K214" i="4"/>
  <c r="L214" i="4"/>
  <c r="M214" i="4" s="1"/>
  <c r="K215" i="4"/>
  <c r="L215" i="4"/>
  <c r="K216" i="4"/>
  <c r="L216" i="4"/>
  <c r="M216" i="4" s="1"/>
  <c r="K217" i="4"/>
  <c r="L217" i="4"/>
  <c r="M217" i="4" s="1"/>
  <c r="K218" i="4"/>
  <c r="L218" i="4"/>
  <c r="K219" i="4"/>
  <c r="L219" i="4"/>
  <c r="K220" i="4"/>
  <c r="M220" i="4" s="1"/>
  <c r="L220" i="4"/>
  <c r="K221" i="4"/>
  <c r="L221" i="4"/>
  <c r="M221" i="4" s="1"/>
  <c r="K222" i="4"/>
  <c r="L222" i="4"/>
  <c r="M222" i="4" s="1"/>
  <c r="K223" i="4"/>
  <c r="L223" i="4"/>
  <c r="K224" i="4"/>
  <c r="L224" i="4"/>
  <c r="K225" i="4"/>
  <c r="L225" i="4"/>
  <c r="K226" i="4"/>
  <c r="L226" i="4"/>
  <c r="K227" i="4"/>
  <c r="L227" i="4"/>
  <c r="K230" i="4"/>
  <c r="L230" i="4"/>
  <c r="K231" i="4"/>
  <c r="L231" i="4"/>
  <c r="K232" i="4"/>
  <c r="L232" i="4"/>
  <c r="K233" i="4"/>
  <c r="L233" i="4"/>
  <c r="K234" i="4"/>
  <c r="L234" i="4"/>
  <c r="K235" i="4"/>
  <c r="L235" i="4"/>
  <c r="K236" i="4"/>
  <c r="L236" i="4"/>
  <c r="K237" i="4"/>
  <c r="L237" i="4"/>
  <c r="K238" i="4"/>
  <c r="L238" i="4"/>
  <c r="K239" i="4"/>
  <c r="L239" i="4"/>
  <c r="K241" i="4"/>
  <c r="L241" i="4"/>
  <c r="K243" i="4"/>
  <c r="L243" i="4"/>
  <c r="K244" i="4"/>
  <c r="L244" i="4"/>
  <c r="K245" i="4"/>
  <c r="L245" i="4"/>
  <c r="K246" i="4"/>
  <c r="L246" i="4"/>
  <c r="K247" i="4"/>
  <c r="L247" i="4"/>
  <c r="K248" i="4"/>
  <c r="L248" i="4"/>
  <c r="K249" i="4"/>
  <c r="L249" i="4"/>
  <c r="K250" i="4"/>
  <c r="L250" i="4"/>
  <c r="K251" i="4"/>
  <c r="L251" i="4"/>
  <c r="M251" i="4" s="1"/>
  <c r="K252" i="4"/>
  <c r="L252" i="4"/>
  <c r="K253" i="4"/>
  <c r="L253" i="4"/>
  <c r="K254" i="4"/>
  <c r="L254" i="4"/>
  <c r="K255" i="4"/>
  <c r="L255" i="4"/>
  <c r="K256" i="4"/>
  <c r="L256" i="4"/>
  <c r="K257" i="4"/>
  <c r="L257" i="4"/>
  <c r="K258" i="4"/>
  <c r="L258" i="4"/>
  <c r="K259" i="4"/>
  <c r="L259" i="4"/>
  <c r="K260" i="4"/>
  <c r="L260" i="4"/>
  <c r="K261" i="4"/>
  <c r="L261" i="4"/>
  <c r="K262" i="4"/>
  <c r="L262" i="4"/>
  <c r="K263" i="4"/>
  <c r="L263" i="4"/>
  <c r="M263" i="4" s="1"/>
  <c r="K264" i="4"/>
  <c r="L264" i="4"/>
  <c r="K265" i="4"/>
  <c r="L265" i="4"/>
  <c r="K266" i="4"/>
  <c r="L266" i="4"/>
  <c r="K268" i="4"/>
  <c r="L268" i="4"/>
  <c r="K269" i="4"/>
  <c r="L269" i="4"/>
  <c r="K270" i="4"/>
  <c r="L270" i="4"/>
  <c r="K271" i="4"/>
  <c r="L271" i="4"/>
  <c r="K272" i="4"/>
  <c r="L272" i="4"/>
  <c r="K273" i="4"/>
  <c r="L273" i="4"/>
  <c r="K274" i="4"/>
  <c r="L274" i="4"/>
  <c r="K275" i="4"/>
  <c r="L275" i="4"/>
  <c r="K276" i="4"/>
  <c r="L276" i="4"/>
  <c r="K277" i="4"/>
  <c r="L277" i="4"/>
  <c r="K278" i="4"/>
  <c r="L278" i="4"/>
  <c r="M278" i="4" s="1"/>
  <c r="K279" i="4"/>
  <c r="L279" i="4"/>
  <c r="K280" i="4"/>
  <c r="L280" i="4"/>
  <c r="K281" i="4"/>
  <c r="L281" i="4"/>
  <c r="K282" i="4"/>
  <c r="L282" i="4"/>
  <c r="K283" i="4"/>
  <c r="L283" i="4"/>
  <c r="K284" i="4"/>
  <c r="L284" i="4"/>
  <c r="K285" i="4"/>
  <c r="L285" i="4"/>
  <c r="K286" i="4"/>
  <c r="L286" i="4"/>
  <c r="K287" i="4"/>
  <c r="L287" i="4"/>
  <c r="K288" i="4"/>
  <c r="L288" i="4"/>
  <c r="K289" i="4"/>
  <c r="L289" i="4"/>
  <c r="K290" i="4"/>
  <c r="L290" i="4"/>
  <c r="M290" i="4" s="1"/>
  <c r="K291" i="4"/>
  <c r="L291" i="4"/>
  <c r="M291" i="4" s="1"/>
  <c r="K292" i="4"/>
  <c r="L292" i="4"/>
  <c r="K293" i="4"/>
  <c r="L293" i="4"/>
  <c r="K294" i="4"/>
  <c r="L294" i="4"/>
  <c r="K295" i="4"/>
  <c r="L295" i="4"/>
  <c r="K296" i="4"/>
  <c r="L296" i="4"/>
  <c r="K297" i="4"/>
  <c r="L297" i="4"/>
  <c r="K298" i="4"/>
  <c r="L298" i="4"/>
  <c r="K299" i="4"/>
  <c r="L299" i="4"/>
  <c r="K300" i="4"/>
  <c r="L300" i="4"/>
  <c r="K301" i="4"/>
  <c r="L301" i="4"/>
  <c r="K302" i="4"/>
  <c r="L302" i="4"/>
  <c r="K303" i="4"/>
  <c r="L303" i="4"/>
  <c r="K304" i="4"/>
  <c r="L304" i="4"/>
  <c r="K305" i="4"/>
  <c r="L305" i="4"/>
  <c r="K306" i="4"/>
  <c r="L306" i="4"/>
  <c r="K307" i="4"/>
  <c r="L307" i="4"/>
  <c r="K308" i="4"/>
  <c r="L308" i="4"/>
  <c r="K309" i="4"/>
  <c r="L309" i="4"/>
  <c r="K329" i="4"/>
  <c r="L329" i="4"/>
  <c r="K347" i="4"/>
  <c r="L347" i="4"/>
  <c r="K348" i="4"/>
  <c r="L348" i="4"/>
  <c r="K349" i="4"/>
  <c r="L349" i="4"/>
  <c r="K350" i="4"/>
  <c r="L350" i="4"/>
  <c r="M350" i="4" s="1"/>
  <c r="K351" i="4"/>
  <c r="L351" i="4"/>
  <c r="K352" i="4"/>
  <c r="L352" i="4"/>
  <c r="K353" i="4"/>
  <c r="L353" i="4"/>
  <c r="K354" i="4"/>
  <c r="L354" i="4"/>
  <c r="K355" i="4"/>
  <c r="L355" i="4"/>
  <c r="K356" i="4"/>
  <c r="L356" i="4"/>
  <c r="K357" i="4"/>
  <c r="M357" i="4" s="1"/>
  <c r="L357" i="4"/>
  <c r="K358" i="4"/>
  <c r="L358" i="4"/>
  <c r="K359" i="4"/>
  <c r="M359" i="4" s="1"/>
  <c r="L359" i="4"/>
  <c r="K360" i="4"/>
  <c r="L360" i="4"/>
  <c r="K367" i="4"/>
  <c r="L367" i="4"/>
  <c r="K368" i="4"/>
  <c r="L368" i="4"/>
  <c r="L369" i="4"/>
  <c r="K370" i="4"/>
  <c r="L370" i="4"/>
  <c r="M370" i="4" s="1"/>
  <c r="K371" i="4"/>
  <c r="L371" i="4"/>
  <c r="K372" i="4"/>
  <c r="L372" i="4"/>
  <c r="K373" i="4"/>
  <c r="L373" i="4"/>
  <c r="K374" i="4"/>
  <c r="L374" i="4"/>
  <c r="M374" i="4" s="1"/>
  <c r="K375" i="4"/>
  <c r="L375" i="4"/>
  <c r="K376" i="4"/>
  <c r="L376" i="4"/>
  <c r="K377" i="4"/>
  <c r="L377" i="4"/>
  <c r="K378" i="4"/>
  <c r="L378" i="4"/>
  <c r="K384" i="4"/>
  <c r="M384" i="4" s="1"/>
  <c r="K385" i="4"/>
  <c r="L385" i="4"/>
  <c r="K388" i="4"/>
  <c r="K389" i="4"/>
  <c r="M390" i="4"/>
  <c r="M391" i="4"/>
  <c r="M392" i="4"/>
  <c r="K396" i="4"/>
  <c r="M396" i="4" s="1"/>
  <c r="L396" i="4"/>
  <c r="K409" i="4"/>
  <c r="L409" i="4"/>
  <c r="K410" i="4"/>
  <c r="L410" i="4"/>
  <c r="K411" i="4"/>
  <c r="L411" i="4"/>
  <c r="K412" i="4"/>
  <c r="M412" i="4" s="1"/>
  <c r="L412" i="4"/>
  <c r="K413" i="4"/>
  <c r="L413" i="4"/>
  <c r="K414" i="4"/>
  <c r="L414" i="4"/>
  <c r="M414" i="4" s="1"/>
  <c r="K415" i="4"/>
  <c r="L415" i="4"/>
  <c r="K416" i="4"/>
  <c r="L416" i="4"/>
  <c r="K417" i="4"/>
  <c r="L417" i="4"/>
  <c r="K418" i="4"/>
  <c r="L418" i="4"/>
  <c r="K419" i="4"/>
  <c r="L419" i="4"/>
  <c r="K420" i="4"/>
  <c r="L420" i="4"/>
  <c r="K421" i="4"/>
  <c r="L421" i="4"/>
  <c r="K422" i="4"/>
  <c r="L422" i="4"/>
  <c r="K423" i="4"/>
  <c r="L423" i="4"/>
  <c r="K424" i="4"/>
  <c r="L424" i="4"/>
  <c r="K425" i="4"/>
  <c r="M425" i="4" s="1"/>
  <c r="L425" i="4"/>
  <c r="K426" i="4"/>
  <c r="L426" i="4"/>
  <c r="M426" i="4" s="1"/>
  <c r="K427" i="4"/>
  <c r="L427" i="4"/>
  <c r="K428" i="4"/>
  <c r="L428" i="4"/>
  <c r="K429" i="4"/>
  <c r="L429" i="4"/>
  <c r="K430" i="4"/>
  <c r="L430" i="4"/>
  <c r="K431" i="4"/>
  <c r="L431" i="4"/>
  <c r="K470" i="4"/>
  <c r="M470" i="4" s="1"/>
  <c r="L470" i="4"/>
  <c r="K471" i="4"/>
  <c r="L471" i="4"/>
  <c r="K472" i="4"/>
  <c r="L472" i="4"/>
  <c r="M472" i="4" s="1"/>
  <c r="K473" i="4"/>
  <c r="M473" i="4" s="1"/>
  <c r="L473" i="4"/>
  <c r="K474" i="4"/>
  <c r="L474" i="4"/>
  <c r="K475" i="4"/>
  <c r="L475" i="4"/>
  <c r="K476" i="4"/>
  <c r="M476" i="4" s="1"/>
  <c r="L476" i="4"/>
  <c r="K477" i="4"/>
  <c r="M477" i="4" s="1"/>
  <c r="L477" i="4"/>
  <c r="K478" i="4"/>
  <c r="L478" i="4"/>
  <c r="M478" i="4" s="1"/>
  <c r="K479" i="4"/>
  <c r="L479" i="4"/>
  <c r="K480" i="4"/>
  <c r="L480" i="4"/>
  <c r="K481" i="4"/>
  <c r="L481" i="4"/>
  <c r="K482" i="4"/>
  <c r="L482" i="4"/>
  <c r="K483" i="4"/>
  <c r="L483" i="4"/>
  <c r="K484" i="4"/>
  <c r="L484" i="4"/>
  <c r="K485" i="4"/>
  <c r="L485" i="4"/>
  <c r="K486" i="4"/>
  <c r="L486" i="4"/>
  <c r="K487" i="4"/>
  <c r="M487" i="4" s="1"/>
  <c r="L487" i="4"/>
  <c r="K488" i="4"/>
  <c r="L488" i="4"/>
  <c r="M488" i="4" s="1"/>
  <c r="K489" i="4"/>
  <c r="L489" i="4"/>
  <c r="K490" i="4"/>
  <c r="L490" i="4"/>
  <c r="K491" i="4"/>
  <c r="L491" i="4"/>
  <c r="K492" i="4"/>
  <c r="L492" i="4"/>
  <c r="K493" i="4"/>
  <c r="L493" i="4"/>
  <c r="K494" i="4"/>
  <c r="M494" i="4" s="1"/>
  <c r="L494" i="4"/>
  <c r="K495" i="4"/>
  <c r="L495" i="4"/>
  <c r="K496" i="4"/>
  <c r="L496" i="4"/>
  <c r="M496" i="4" s="1"/>
  <c r="K497" i="4"/>
  <c r="L497" i="4"/>
  <c r="K498" i="4"/>
  <c r="L498" i="4"/>
  <c r="M498" i="4" s="1"/>
  <c r="K499" i="4"/>
  <c r="L499" i="4"/>
  <c r="K500" i="4"/>
  <c r="L500" i="4"/>
  <c r="K501" i="4"/>
  <c r="M501" i="4" s="1"/>
  <c r="L501" i="4"/>
  <c r="K502" i="4"/>
  <c r="L502" i="4"/>
  <c r="K503" i="4"/>
  <c r="L503" i="4"/>
  <c r="K504" i="4"/>
  <c r="L504" i="4"/>
  <c r="K505" i="4"/>
  <c r="M505" i="4" s="1"/>
  <c r="L505" i="4"/>
  <c r="K506" i="4"/>
  <c r="L506" i="4"/>
  <c r="K507" i="4"/>
  <c r="L507" i="4"/>
  <c r="K508" i="4"/>
  <c r="L508" i="4"/>
  <c r="K509" i="4"/>
  <c r="L509" i="4"/>
  <c r="K510" i="4"/>
  <c r="L510" i="4"/>
  <c r="K514" i="4"/>
  <c r="L514" i="4"/>
  <c r="K515" i="4"/>
  <c r="L515" i="4"/>
  <c r="K516" i="4"/>
  <c r="L516" i="4"/>
  <c r="M516" i="4" s="1"/>
  <c r="K517" i="4"/>
  <c r="L517" i="4"/>
  <c r="K518" i="4"/>
  <c r="L518" i="4"/>
  <c r="K519" i="4"/>
  <c r="M519" i="4" s="1"/>
  <c r="L519" i="4"/>
  <c r="K520" i="4"/>
  <c r="L520" i="4"/>
  <c r="K521" i="4"/>
  <c r="L521" i="4"/>
  <c r="K522" i="4"/>
  <c r="L522" i="4"/>
  <c r="K523" i="4"/>
  <c r="L523" i="4"/>
  <c r="K524" i="4"/>
  <c r="L524" i="4"/>
  <c r="K525" i="4"/>
  <c r="L525" i="4"/>
  <c r="K526" i="4"/>
  <c r="L526" i="4"/>
  <c r="K527" i="4"/>
  <c r="L527" i="4"/>
  <c r="K528" i="4"/>
  <c r="L528" i="4"/>
  <c r="K529" i="4"/>
  <c r="L529" i="4"/>
  <c r="K530" i="4"/>
  <c r="L530" i="4"/>
  <c r="K531" i="4"/>
  <c r="L531" i="4"/>
  <c r="K532" i="4"/>
  <c r="M532" i="4" s="1"/>
  <c r="L532" i="4"/>
  <c r="K533" i="4"/>
  <c r="L533" i="4"/>
  <c r="M533" i="4" s="1"/>
  <c r="K534" i="4"/>
  <c r="L534" i="4"/>
  <c r="K535" i="4"/>
  <c r="L535" i="4"/>
  <c r="K536" i="4"/>
  <c r="L536" i="4"/>
  <c r="K537" i="4"/>
  <c r="L537" i="4"/>
  <c r="K538" i="4"/>
  <c r="L538" i="4"/>
  <c r="K539" i="4"/>
  <c r="L539" i="4"/>
  <c r="K540" i="4"/>
  <c r="L540" i="4"/>
  <c r="K541" i="4"/>
  <c r="L541" i="4"/>
  <c r="K542" i="4"/>
  <c r="L542" i="4"/>
  <c r="K543" i="4"/>
  <c r="L543" i="4"/>
  <c r="K544" i="4"/>
  <c r="L544" i="4"/>
  <c r="K545" i="4"/>
  <c r="L545" i="4"/>
  <c r="K546" i="4"/>
  <c r="L546" i="4"/>
  <c r="M546" i="4" s="1"/>
  <c r="K547" i="4"/>
  <c r="M547" i="4" s="1"/>
  <c r="L547" i="4"/>
  <c r="K548" i="4"/>
  <c r="L548" i="4"/>
  <c r="K549" i="4"/>
  <c r="L549" i="4"/>
  <c r="K550" i="4"/>
  <c r="L550" i="4"/>
  <c r="K551" i="4"/>
  <c r="L551" i="4"/>
  <c r="K552" i="4"/>
  <c r="M552" i="4" s="1"/>
  <c r="L552" i="4"/>
  <c r="K553" i="4"/>
  <c r="L553" i="4"/>
  <c r="K554" i="4"/>
  <c r="L554" i="4"/>
  <c r="K555" i="4"/>
  <c r="L555" i="4"/>
  <c r="K556" i="4"/>
  <c r="L556" i="4"/>
  <c r="K557" i="4"/>
  <c r="L557" i="4"/>
  <c r="K558" i="4"/>
  <c r="L558" i="4"/>
  <c r="K559" i="4"/>
  <c r="L559" i="4"/>
  <c r="K560" i="4"/>
  <c r="L560" i="4"/>
  <c r="M560" i="4" s="1"/>
  <c r="K561" i="4"/>
  <c r="L561" i="4"/>
  <c r="M561" i="4" s="1"/>
  <c r="K562" i="4"/>
  <c r="L562" i="4"/>
  <c r="K563" i="4"/>
  <c r="M563" i="4" s="1"/>
  <c r="L563" i="4"/>
  <c r="K564" i="4"/>
  <c r="L564" i="4"/>
  <c r="M564" i="4" s="1"/>
  <c r="K565" i="4"/>
  <c r="L565" i="4"/>
  <c r="M565" i="4" s="1"/>
  <c r="K567" i="4"/>
  <c r="L567" i="4"/>
  <c r="K568" i="4"/>
  <c r="L568" i="4"/>
  <c r="K569" i="4"/>
  <c r="L569" i="4"/>
  <c r="K570" i="4"/>
  <c r="M570" i="4" s="1"/>
  <c r="L570" i="4"/>
  <c r="K571" i="4"/>
  <c r="L571" i="4"/>
  <c r="M571" i="4" s="1"/>
  <c r="K572" i="4"/>
  <c r="L572" i="4"/>
  <c r="M572" i="4" s="1"/>
  <c r="K573" i="4"/>
  <c r="L573" i="4"/>
  <c r="K574" i="4"/>
  <c r="L574" i="4"/>
  <c r="K575" i="4"/>
  <c r="L575" i="4"/>
  <c r="K576" i="4"/>
  <c r="L576" i="4"/>
  <c r="K577" i="4"/>
  <c r="L577" i="4"/>
  <c r="K578" i="4"/>
  <c r="L578" i="4"/>
  <c r="K579" i="4"/>
  <c r="L579" i="4"/>
  <c r="K580" i="4"/>
  <c r="M580" i="4" s="1"/>
  <c r="L580" i="4"/>
  <c r="K581" i="4"/>
  <c r="L581" i="4"/>
  <c r="M581" i="4" s="1"/>
  <c r="K582" i="4"/>
  <c r="L582" i="4"/>
  <c r="K583" i="4"/>
  <c r="M583" i="4" s="1"/>
  <c r="L583" i="4"/>
  <c r="K584" i="4"/>
  <c r="L584" i="4"/>
  <c r="K585" i="4"/>
  <c r="L585" i="4"/>
  <c r="K586" i="4"/>
  <c r="L586" i="4"/>
  <c r="K587" i="4"/>
  <c r="L587" i="4"/>
  <c r="K588" i="4"/>
  <c r="L588" i="4"/>
  <c r="K589" i="4"/>
  <c r="L589" i="4"/>
  <c r="K590" i="4"/>
  <c r="L590" i="4"/>
  <c r="K591" i="4"/>
  <c r="L591" i="4"/>
  <c r="K592" i="4"/>
  <c r="L592" i="4"/>
  <c r="K594" i="4"/>
  <c r="L594" i="4"/>
  <c r="K595" i="4"/>
  <c r="L595" i="4"/>
  <c r="K596" i="4"/>
  <c r="L596" i="4"/>
  <c r="K597" i="4"/>
  <c r="L597" i="4"/>
  <c r="K598" i="4"/>
  <c r="L598" i="4"/>
  <c r="K599" i="4"/>
  <c r="L599" i="4"/>
  <c r="K600" i="4"/>
  <c r="L600" i="4"/>
  <c r="K601" i="4"/>
  <c r="L601" i="4"/>
  <c r="K602" i="4"/>
  <c r="L602" i="4"/>
  <c r="K603" i="4"/>
  <c r="L603" i="4"/>
  <c r="K604" i="4"/>
  <c r="L604" i="4"/>
  <c r="K605" i="4"/>
  <c r="L605" i="4"/>
  <c r="K606" i="4"/>
  <c r="L606" i="4"/>
  <c r="K607" i="4"/>
  <c r="L607" i="4"/>
  <c r="K608" i="4"/>
  <c r="L608" i="4"/>
  <c r="K609" i="4"/>
  <c r="L609" i="4"/>
  <c r="K610" i="4"/>
  <c r="L610" i="4"/>
  <c r="K611" i="4"/>
  <c r="L611" i="4"/>
  <c r="K612" i="4"/>
  <c r="L612" i="4"/>
  <c r="K613" i="4"/>
  <c r="L613" i="4"/>
  <c r="K614" i="4"/>
  <c r="L614" i="4"/>
  <c r="K615" i="4"/>
  <c r="L615" i="4"/>
  <c r="K616" i="4"/>
  <c r="L616" i="4"/>
  <c r="K617" i="4"/>
  <c r="L617" i="4"/>
  <c r="K618" i="4"/>
  <c r="L618" i="4"/>
  <c r="K619" i="4"/>
  <c r="L619" i="4"/>
  <c r="K620" i="4"/>
  <c r="L620" i="4"/>
  <c r="K621" i="4"/>
  <c r="L621" i="4"/>
  <c r="K622" i="4"/>
  <c r="L622" i="4"/>
  <c r="K623" i="4"/>
  <c r="L623" i="4"/>
  <c r="K624" i="4"/>
  <c r="L624" i="4"/>
  <c r="K625" i="4"/>
  <c r="L625" i="4"/>
  <c r="K626" i="4"/>
  <c r="L626" i="4"/>
  <c r="K627" i="4"/>
  <c r="L627" i="4"/>
  <c r="K628" i="4"/>
  <c r="L628" i="4"/>
  <c r="K629" i="4"/>
  <c r="L629" i="4"/>
  <c r="K630" i="4"/>
  <c r="L630" i="4"/>
  <c r="K631" i="4"/>
  <c r="L631" i="4"/>
  <c r="K632" i="4"/>
  <c r="L632" i="4"/>
  <c r="K633" i="4"/>
  <c r="M633" i="4" s="1"/>
  <c r="L633" i="4"/>
  <c r="K634" i="4"/>
  <c r="L634" i="4"/>
  <c r="K635" i="4"/>
  <c r="M635" i="4" s="1"/>
  <c r="L635" i="4"/>
  <c r="K636" i="4"/>
  <c r="L636" i="4"/>
  <c r="K637" i="4"/>
  <c r="L637" i="4"/>
  <c r="K638" i="4"/>
  <c r="L638" i="4"/>
  <c r="K639" i="4"/>
  <c r="L639" i="4"/>
  <c r="K640" i="4"/>
  <c r="L640" i="4"/>
  <c r="K641" i="4"/>
  <c r="L641" i="4"/>
  <c r="K642" i="4"/>
  <c r="L642" i="4"/>
  <c r="K643" i="4"/>
  <c r="L643" i="4"/>
  <c r="K644" i="4"/>
  <c r="L644" i="4"/>
  <c r="K645" i="4"/>
  <c r="L645" i="4"/>
  <c r="K646" i="4"/>
  <c r="L646" i="4"/>
  <c r="K647" i="4"/>
  <c r="L647" i="4"/>
  <c r="K648" i="4"/>
  <c r="L648" i="4"/>
  <c r="K649" i="4"/>
  <c r="L649" i="4"/>
  <c r="K650" i="4"/>
  <c r="L650" i="4"/>
  <c r="K651" i="4"/>
  <c r="L651" i="4"/>
  <c r="K652" i="4"/>
  <c r="L652" i="4"/>
  <c r="K654" i="4"/>
  <c r="L654" i="4"/>
  <c r="K655" i="4"/>
  <c r="L655" i="4"/>
  <c r="K656" i="4"/>
  <c r="L656" i="4"/>
  <c r="K657" i="4"/>
  <c r="L657" i="4"/>
  <c r="K658" i="4"/>
  <c r="L658" i="4"/>
  <c r="K659" i="4"/>
  <c r="L659" i="4"/>
  <c r="K660" i="4"/>
  <c r="L660" i="4"/>
  <c r="K661" i="4"/>
  <c r="L661" i="4"/>
  <c r="K662" i="4"/>
  <c r="L662" i="4"/>
  <c r="K663" i="4"/>
  <c r="L663" i="4"/>
  <c r="K664" i="4"/>
  <c r="L664" i="4"/>
  <c r="K665" i="4"/>
  <c r="L665" i="4"/>
  <c r="K666" i="4"/>
  <c r="L666" i="4"/>
  <c r="K667" i="4"/>
  <c r="L667" i="4"/>
  <c r="K668" i="4"/>
  <c r="L668" i="4"/>
  <c r="K669" i="4"/>
  <c r="L669" i="4"/>
  <c r="K670" i="4"/>
  <c r="L670" i="4"/>
  <c r="K671" i="4"/>
  <c r="L671" i="4"/>
  <c r="K672" i="4"/>
  <c r="L672" i="4"/>
  <c r="K683" i="4"/>
  <c r="M683" i="4" s="1"/>
  <c r="L683" i="4"/>
  <c r="K684" i="4"/>
  <c r="M684" i="4" s="1"/>
  <c r="L684" i="4"/>
  <c r="K685" i="4"/>
  <c r="M685" i="4" s="1"/>
  <c r="L685" i="4"/>
  <c r="K686" i="4"/>
  <c r="L686" i="4"/>
  <c r="K687" i="4"/>
  <c r="L687" i="4"/>
  <c r="K688" i="4"/>
  <c r="L688" i="4"/>
  <c r="K689" i="4"/>
  <c r="L689" i="4"/>
  <c r="K690" i="4"/>
  <c r="L690" i="4"/>
  <c r="K691" i="4"/>
  <c r="L691" i="4"/>
  <c r="K692" i="4"/>
  <c r="L692" i="4"/>
  <c r="K693" i="4"/>
  <c r="L693" i="4"/>
  <c r="K694" i="4"/>
  <c r="M694" i="4" s="1"/>
  <c r="L694" i="4"/>
  <c r="K695" i="4"/>
  <c r="L695" i="4"/>
  <c r="K696" i="4"/>
  <c r="M696" i="4" s="1"/>
  <c r="L696" i="4"/>
  <c r="K697" i="4"/>
  <c r="L697" i="4"/>
  <c r="K698" i="4"/>
  <c r="M698" i="4" s="1"/>
  <c r="L698" i="4"/>
  <c r="K699" i="4"/>
  <c r="L699" i="4"/>
  <c r="K700" i="4"/>
  <c r="M700" i="4" s="1"/>
  <c r="L700" i="4"/>
  <c r="K701" i="4"/>
  <c r="L701" i="4"/>
  <c r="K702" i="4"/>
  <c r="L702" i="4"/>
  <c r="M18" i="4"/>
  <c r="M22" i="4"/>
  <c r="M23" i="4"/>
  <c r="M24" i="4"/>
  <c r="M25" i="4"/>
  <c r="M26" i="4"/>
  <c r="M27" i="4"/>
  <c r="M28" i="4"/>
  <c r="M29" i="4"/>
  <c r="M30" i="4"/>
  <c r="M51" i="4"/>
  <c r="M52" i="4"/>
  <c r="M53" i="4"/>
  <c r="M54" i="4"/>
  <c r="M55" i="4"/>
  <c r="M56" i="4"/>
  <c r="M57" i="4"/>
  <c r="M58" i="4"/>
  <c r="M59" i="4"/>
  <c r="M64" i="4"/>
  <c r="M67" i="4"/>
  <c r="M74" i="4"/>
  <c r="M78" i="4"/>
  <c r="M79" i="4"/>
  <c r="M100" i="4"/>
  <c r="M131" i="4"/>
  <c r="M152" i="4"/>
  <c r="M154" i="4"/>
  <c r="M156" i="4"/>
  <c r="M159" i="4"/>
  <c r="M160" i="4"/>
  <c r="M161" i="4"/>
  <c r="M163" i="4"/>
  <c r="M165" i="4"/>
  <c r="M166" i="4"/>
  <c r="M167" i="4"/>
  <c r="M168" i="4"/>
  <c r="M169" i="4"/>
  <c r="M175" i="4"/>
  <c r="M177" i="4"/>
  <c r="M178" i="4"/>
  <c r="M180" i="4"/>
  <c r="M181" i="4"/>
  <c r="M182" i="4"/>
  <c r="M183" i="4"/>
  <c r="M184" i="4"/>
  <c r="M185" i="4"/>
  <c r="M186" i="4"/>
  <c r="M187" i="4"/>
  <c r="M188" i="4"/>
  <c r="M189" i="4"/>
  <c r="M192" i="4"/>
  <c r="M193" i="4"/>
  <c r="M195" i="4"/>
  <c r="M205" i="4"/>
  <c r="M206" i="4"/>
  <c r="M207" i="4"/>
  <c r="M208" i="4"/>
  <c r="M209" i="4"/>
  <c r="M213" i="4"/>
  <c r="M215" i="4"/>
  <c r="M218" i="4"/>
  <c r="M219" i="4"/>
  <c r="M225" i="4"/>
  <c r="M227" i="4"/>
  <c r="M230" i="4"/>
  <c r="M232" i="4"/>
  <c r="M234" i="4"/>
  <c r="M236" i="4"/>
  <c r="M238" i="4"/>
  <c r="M241" i="4"/>
  <c r="M243" i="4"/>
  <c r="M244" i="4"/>
  <c r="M245" i="4"/>
  <c r="M246" i="4"/>
  <c r="M247" i="4"/>
  <c r="M248" i="4"/>
  <c r="M250" i="4"/>
  <c r="M252" i="4"/>
  <c r="M254" i="4"/>
  <c r="M256" i="4"/>
  <c r="M258" i="4"/>
  <c r="M260" i="4"/>
  <c r="M262" i="4"/>
  <c r="M264" i="4"/>
  <c r="M265" i="4"/>
  <c r="M266" i="4"/>
  <c r="M268" i="4"/>
  <c r="M272" i="4"/>
  <c r="M273" i="4"/>
  <c r="M274" i="4"/>
  <c r="M276" i="4"/>
  <c r="M279" i="4"/>
  <c r="M281" i="4"/>
  <c r="M282" i="4"/>
  <c r="M283" i="4"/>
  <c r="M284" i="4"/>
  <c r="M285" i="4"/>
  <c r="M286" i="4"/>
  <c r="M287" i="4"/>
  <c r="M288" i="4"/>
  <c r="M289" i="4"/>
  <c r="M292" i="4"/>
  <c r="M293" i="4"/>
  <c r="M295" i="4"/>
  <c r="M296" i="4"/>
  <c r="M297" i="4"/>
  <c r="M302" i="4"/>
  <c r="M303" i="4"/>
  <c r="M304" i="4"/>
  <c r="M305" i="4"/>
  <c r="M306" i="4"/>
  <c r="M307" i="4"/>
  <c r="M308" i="4"/>
  <c r="M347" i="4"/>
  <c r="M348" i="4"/>
  <c r="M349" i="4"/>
  <c r="M351" i="4"/>
  <c r="M352" i="4"/>
  <c r="M353" i="4"/>
  <c r="M355" i="4"/>
  <c r="M356" i="4"/>
  <c r="M367" i="4"/>
  <c r="M368" i="4"/>
  <c r="M369" i="4"/>
  <c r="M371" i="4"/>
  <c r="M373" i="4"/>
  <c r="M413" i="4"/>
  <c r="M416" i="4"/>
  <c r="M417" i="4"/>
  <c r="M418" i="4"/>
  <c r="M421" i="4"/>
  <c r="M424" i="4"/>
  <c r="M427" i="4"/>
  <c r="M430" i="4"/>
  <c r="M471" i="4"/>
  <c r="M474" i="4"/>
  <c r="M475" i="4"/>
  <c r="M479" i="4"/>
  <c r="M482" i="4"/>
  <c r="M485" i="4"/>
  <c r="M489" i="4"/>
  <c r="M490" i="4"/>
  <c r="M491" i="4"/>
  <c r="M495" i="4"/>
  <c r="M499" i="4"/>
  <c r="M502" i="4"/>
  <c r="M503" i="4"/>
  <c r="M504" i="4"/>
  <c r="M506" i="4"/>
  <c r="M507" i="4"/>
  <c r="M514" i="4"/>
  <c r="M521" i="4"/>
  <c r="M522" i="4"/>
  <c r="M523" i="4"/>
  <c r="M524" i="4"/>
  <c r="M525" i="4"/>
  <c r="M526" i="4"/>
  <c r="M527" i="4"/>
  <c r="M534" i="4"/>
  <c r="M538" i="4"/>
  <c r="M539" i="4"/>
  <c r="M542" i="4"/>
  <c r="M544" i="4"/>
  <c r="M548" i="4"/>
  <c r="M549" i="4"/>
  <c r="M553" i="4"/>
  <c r="M562" i="4"/>
  <c r="M582" i="4"/>
  <c r="M595" i="4"/>
  <c r="M597" i="4"/>
  <c r="M598" i="4"/>
  <c r="M599" i="4"/>
  <c r="M600" i="4"/>
  <c r="M601" i="4"/>
  <c r="M602" i="4"/>
  <c r="M605" i="4"/>
  <c r="M606" i="4"/>
  <c r="M607" i="4"/>
  <c r="M608" i="4"/>
  <c r="M609" i="4"/>
  <c r="M610" i="4"/>
  <c r="M611" i="4"/>
  <c r="M612" i="4"/>
  <c r="M614" i="4"/>
  <c r="M615" i="4"/>
  <c r="M616" i="4"/>
  <c r="M617" i="4"/>
  <c r="M618" i="4"/>
  <c r="M619" i="4"/>
  <c r="M620" i="4"/>
  <c r="M621" i="4"/>
  <c r="M622" i="4"/>
  <c r="M624" i="4"/>
  <c r="M625" i="4"/>
  <c r="M626" i="4"/>
  <c r="M627" i="4"/>
  <c r="M628" i="4"/>
  <c r="M629" i="4"/>
  <c r="M630" i="4"/>
  <c r="M631" i="4"/>
  <c r="M632" i="4"/>
  <c r="M634" i="4"/>
  <c r="M636" i="4"/>
  <c r="M637" i="4"/>
  <c r="M638" i="4"/>
  <c r="M639" i="4"/>
  <c r="M640" i="4"/>
  <c r="M641" i="4"/>
  <c r="M642" i="4"/>
  <c r="M644" i="4"/>
  <c r="M645" i="4"/>
  <c r="M646" i="4"/>
  <c r="M647" i="4"/>
  <c r="M648" i="4"/>
  <c r="M649" i="4"/>
  <c r="M650" i="4"/>
  <c r="M651" i="4"/>
  <c r="M652" i="4"/>
  <c r="M654" i="4"/>
  <c r="M655" i="4"/>
  <c r="M656" i="4"/>
  <c r="M657" i="4"/>
  <c r="M658" i="4"/>
  <c r="M659" i="4"/>
  <c r="M660" i="4"/>
  <c r="M661" i="4"/>
  <c r="M662" i="4"/>
  <c r="M664" i="4"/>
  <c r="M665" i="4"/>
  <c r="M666" i="4"/>
  <c r="M667" i="4"/>
  <c r="M668" i="4"/>
  <c r="M669" i="4"/>
  <c r="M670" i="4"/>
  <c r="M671" i="4"/>
  <c r="M672" i="4"/>
  <c r="M686" i="4"/>
  <c r="M687" i="4"/>
  <c r="M688" i="4"/>
  <c r="M689" i="4"/>
  <c r="M690" i="4"/>
  <c r="M691" i="4"/>
  <c r="M692" i="4"/>
  <c r="M701" i="4"/>
  <c r="M702" i="4"/>
  <c r="M486" i="4" l="1"/>
  <c r="M428" i="4"/>
  <c r="M420" i="4"/>
  <c r="M375" i="4"/>
  <c r="M329" i="4"/>
  <c r="M300" i="4"/>
  <c r="M298" i="4"/>
  <c r="M294" i="4"/>
  <c r="M280" i="4"/>
  <c r="M270" i="4"/>
  <c r="M255" i="4"/>
  <c r="M233" i="4"/>
  <c r="M223" i="4"/>
  <c r="M211" i="4"/>
  <c r="M200" i="4"/>
  <c r="M191" i="4"/>
  <c r="M179" i="4"/>
  <c r="P31" i="4"/>
  <c r="Y31" i="4" s="1"/>
  <c r="AC31" i="4" s="1"/>
  <c r="P12" i="2" s="1"/>
  <c r="M510" i="4"/>
  <c r="M500" i="4"/>
  <c r="M492" i="4"/>
  <c r="M484" i="4"/>
  <c r="M480" i="4"/>
  <c r="M422" i="4"/>
  <c r="M410" i="4"/>
  <c r="M70" i="4"/>
  <c r="M68" i="4"/>
  <c r="M66" i="4"/>
  <c r="M73" i="4"/>
  <c r="M69" i="4"/>
  <c r="M224" i="4"/>
  <c r="M71" i="4"/>
  <c r="M643" i="4"/>
  <c r="P643" i="4" s="1"/>
  <c r="G43" i="2" s="1"/>
  <c r="M623" i="4"/>
  <c r="M536" i="4"/>
  <c r="M530" i="4"/>
  <c r="M613" i="4"/>
  <c r="M603" i="4"/>
  <c r="M592" i="4"/>
  <c r="M590" i="4"/>
  <c r="M588" i="4"/>
  <c r="M586" i="4"/>
  <c r="M584" i="4"/>
  <c r="M578" i="4"/>
  <c r="M576" i="4"/>
  <c r="M574" i="4"/>
  <c r="M568" i="4"/>
  <c r="M13" i="4"/>
  <c r="M593" i="4"/>
  <c r="M377" i="4"/>
  <c r="M309" i="4"/>
  <c r="M301" i="4"/>
  <c r="M271" i="4"/>
  <c r="M259" i="4"/>
  <c r="M237" i="4"/>
  <c r="M226" i="4"/>
  <c r="M210" i="4"/>
  <c r="M176" i="4"/>
  <c r="M172" i="4"/>
  <c r="M155" i="4"/>
  <c r="M151" i="4"/>
  <c r="M559" i="4"/>
  <c r="M557" i="4"/>
  <c r="M555" i="4"/>
  <c r="M551" i="4"/>
  <c r="M545" i="4"/>
  <c r="M543" i="4"/>
  <c r="M541" i="4"/>
  <c r="M537" i="4"/>
  <c r="M535" i="4"/>
  <c r="M531" i="4"/>
  <c r="M529" i="4"/>
  <c r="M517" i="4"/>
  <c r="M515" i="4"/>
  <c r="M509" i="4"/>
  <c r="M497" i="4"/>
  <c r="M493" i="4"/>
  <c r="M483" i="4"/>
  <c r="M481" i="4"/>
  <c r="M431" i="4"/>
  <c r="M429" i="4"/>
  <c r="M423" i="4"/>
  <c r="M419" i="4"/>
  <c r="M415" i="4"/>
  <c r="M411" i="4"/>
  <c r="M409" i="4"/>
  <c r="M21" i="4"/>
  <c r="M17" i="4"/>
  <c r="M376" i="4"/>
  <c r="M372" i="4"/>
  <c r="M354" i="4"/>
  <c r="M299" i="4"/>
  <c r="D24" i="2" s="1"/>
  <c r="M269" i="4"/>
  <c r="M261" i="4"/>
  <c r="M257" i="4"/>
  <c r="M253" i="4"/>
  <c r="M249" i="4"/>
  <c r="M239" i="4"/>
  <c r="M235" i="4"/>
  <c r="M231" i="4"/>
  <c r="M201" i="4"/>
  <c r="M190" i="4"/>
  <c r="M174" i="4"/>
  <c r="M170" i="4"/>
  <c r="M162" i="4"/>
  <c r="M157" i="4"/>
  <c r="M153" i="4"/>
  <c r="M130" i="4"/>
  <c r="M65" i="4"/>
  <c r="M61" i="4"/>
  <c r="M19" i="4"/>
  <c r="M15" i="4"/>
  <c r="M360" i="4"/>
  <c r="M277" i="4"/>
  <c r="M699" i="4"/>
  <c r="M697" i="4"/>
  <c r="M695" i="4"/>
  <c r="M693" i="4"/>
  <c r="M663" i="4"/>
  <c r="P663" i="4" s="1"/>
  <c r="AC663" i="4" s="1"/>
  <c r="M604" i="4"/>
  <c r="D39" i="2" s="1"/>
  <c r="M596" i="4"/>
  <c r="M594" i="4"/>
  <c r="D38" i="2" s="1"/>
  <c r="M591" i="4"/>
  <c r="M589" i="4"/>
  <c r="M587" i="4"/>
  <c r="M585" i="4"/>
  <c r="M579" i="4"/>
  <c r="M577" i="4"/>
  <c r="M575" i="4"/>
  <c r="M573" i="4"/>
  <c r="M569" i="4"/>
  <c r="M567" i="4"/>
  <c r="M558" i="4"/>
  <c r="M556" i="4"/>
  <c r="M554" i="4"/>
  <c r="M550" i="4"/>
  <c r="M540" i="4"/>
  <c r="M528" i="4"/>
  <c r="M520" i="4"/>
  <c r="M518" i="4"/>
  <c r="M508" i="4"/>
  <c r="M385" i="4"/>
  <c r="M358" i="4"/>
  <c r="M275" i="4"/>
  <c r="AC643" i="4"/>
  <c r="D41" i="2"/>
  <c r="D40" i="2"/>
  <c r="D47" i="2"/>
  <c r="D19" i="2"/>
  <c r="M164" i="4"/>
  <c r="P653" i="4"/>
  <c r="P60" i="4" l="1"/>
  <c r="Y60" i="4" s="1"/>
  <c r="AC60" i="4" s="1"/>
  <c r="P693" i="4"/>
  <c r="G48" i="2" s="1"/>
  <c r="P369" i="4"/>
  <c r="D20" i="2"/>
  <c r="G44" i="2"/>
  <c r="AC653" i="4"/>
  <c r="P44" i="2" s="1"/>
  <c r="R44" i="2" s="1"/>
  <c r="S44" i="2" s="1"/>
  <c r="G45" i="2"/>
  <c r="P45" i="2"/>
  <c r="R45" i="2" s="1"/>
  <c r="S45" i="2" s="1"/>
  <c r="P43" i="2"/>
  <c r="R43" i="2" s="1"/>
  <c r="S43" i="2" s="1"/>
  <c r="T47" i="2"/>
  <c r="T44" i="2"/>
  <c r="N514" i="4"/>
  <c r="AC693" i="4" l="1"/>
  <c r="P48" i="2" s="1"/>
  <c r="R48" i="2" s="1"/>
  <c r="S48" i="2" s="1"/>
  <c r="AB703" i="4"/>
  <c r="W703" i="4"/>
  <c r="U703" i="4"/>
  <c r="S703" i="4"/>
  <c r="R703" i="4"/>
  <c r="Q703" i="4"/>
  <c r="O703" i="4"/>
  <c r="N703" i="4"/>
  <c r="I703" i="4"/>
  <c r="H703" i="4"/>
  <c r="AA573" i="4"/>
  <c r="Z573" i="4"/>
  <c r="AA552" i="4"/>
  <c r="Z552" i="4"/>
  <c r="AA528" i="4"/>
  <c r="Z528" i="4"/>
  <c r="AA492" i="4"/>
  <c r="Z492" i="4"/>
  <c r="AA470" i="4"/>
  <c r="Z470" i="4"/>
  <c r="AA431" i="4"/>
  <c r="Z431" i="4"/>
  <c r="X409" i="4"/>
  <c r="X703" i="4" s="1"/>
  <c r="V409" i="4"/>
  <c r="V703" i="4" s="1"/>
  <c r="T703" i="4"/>
  <c r="AA396" i="4"/>
  <c r="Z396" i="4"/>
  <c r="AA349" i="4"/>
  <c r="Z349" i="4"/>
  <c r="AA329" i="4"/>
  <c r="Z329" i="4"/>
  <c r="AA309" i="4"/>
  <c r="Z309" i="4"/>
  <c r="AA289" i="4"/>
  <c r="O24" i="2" s="1"/>
  <c r="Z289" i="4"/>
  <c r="N24" i="2" s="1"/>
  <c r="AA269" i="4"/>
  <c r="Z269" i="4"/>
  <c r="AA249" i="4"/>
  <c r="Z249" i="4"/>
  <c r="AA230" i="4"/>
  <c r="Z230" i="4"/>
  <c r="AA210" i="4"/>
  <c r="O20" i="2" s="1"/>
  <c r="Z210" i="4"/>
  <c r="N20" i="2" s="1"/>
  <c r="AA190" i="4"/>
  <c r="O19" i="2" s="1"/>
  <c r="Z190" i="4"/>
  <c r="N19" i="2" s="1"/>
  <c r="AA170" i="4"/>
  <c r="Z170" i="4"/>
  <c r="AA151" i="4"/>
  <c r="Z151" i="4"/>
  <c r="AA130" i="4"/>
  <c r="Z130" i="4"/>
  <c r="AA100" i="4"/>
  <c r="L11" i="4"/>
  <c r="K11" i="4"/>
  <c r="L10" i="4"/>
  <c r="K10" i="4"/>
  <c r="Z409" i="4" l="1"/>
  <c r="Z703" i="4" s="1"/>
  <c r="M10" i="4"/>
  <c r="P613" i="4"/>
  <c r="P623" i="4"/>
  <c r="P528" i="4"/>
  <c r="Y528" i="4" s="1"/>
  <c r="AC528" i="4" s="1"/>
  <c r="P603" i="4"/>
  <c r="P633" i="4"/>
  <c r="M11" i="4"/>
  <c r="P11" i="4" s="1"/>
  <c r="P594" i="4"/>
  <c r="G38" i="2" s="1"/>
  <c r="P470" i="4"/>
  <c r="AA409" i="4"/>
  <c r="AC623" i="4" l="1"/>
  <c r="G41" i="2"/>
  <c r="AC603" i="4"/>
  <c r="G39" i="2"/>
  <c r="AC633" i="4"/>
  <c r="T46" i="2" s="1"/>
  <c r="G42" i="2"/>
  <c r="AC613" i="4"/>
  <c r="G40" i="2"/>
  <c r="AC594" i="4"/>
  <c r="P269" i="4"/>
  <c r="Y269" i="4" s="1"/>
  <c r="AC269" i="4" s="1"/>
  <c r="P289" i="4"/>
  <c r="P349" i="4"/>
  <c r="Y349" i="4" s="1"/>
  <c r="AC349" i="4" s="1"/>
  <c r="P151" i="4"/>
  <c r="Y151" i="4" s="1"/>
  <c r="AC151" i="4" s="1"/>
  <c r="P396" i="4"/>
  <c r="Y396" i="4" s="1"/>
  <c r="AC396" i="4" s="1"/>
  <c r="P573" i="4"/>
  <c r="Y573" i="4" s="1"/>
  <c r="AC573" i="4" s="1"/>
  <c r="P431" i="4"/>
  <c r="Y431" i="4" s="1"/>
  <c r="AC431" i="4" s="1"/>
  <c r="P409" i="4"/>
  <c r="Y409" i="4" s="1"/>
  <c r="AC409" i="4" s="1"/>
  <c r="P230" i="4"/>
  <c r="Y230" i="4" s="1"/>
  <c r="AC230" i="4" s="1"/>
  <c r="P100" i="4"/>
  <c r="Y100" i="4" s="1"/>
  <c r="AC100" i="4" s="1"/>
  <c r="Y369" i="4"/>
  <c r="AC369" i="4" s="1"/>
  <c r="P329" i="4"/>
  <c r="Y329" i="4" s="1"/>
  <c r="AC329" i="4" s="1"/>
  <c r="P492" i="4"/>
  <c r="Y492" i="4" s="1"/>
  <c r="AC492" i="4" s="1"/>
  <c r="P249" i="4"/>
  <c r="Y249" i="4" s="1"/>
  <c r="AC249" i="4" s="1"/>
  <c r="P170" i="4"/>
  <c r="Y170" i="4" s="1"/>
  <c r="AC170" i="4" s="1"/>
  <c r="P130" i="4"/>
  <c r="Y130" i="4" s="1"/>
  <c r="AC130" i="4" s="1"/>
  <c r="P309" i="4"/>
  <c r="Y309" i="4" s="1"/>
  <c r="AC309" i="4" s="1"/>
  <c r="P210" i="4"/>
  <c r="P190" i="4"/>
  <c r="P552" i="4"/>
  <c r="Y552" i="4" s="1"/>
  <c r="AC552" i="4" s="1"/>
  <c r="Y470" i="4"/>
  <c r="AC470" i="4" s="1"/>
  <c r="P514" i="4"/>
  <c r="M703" i="4"/>
  <c r="AA703" i="4"/>
  <c r="Y11" i="4"/>
  <c r="Y289" i="4" l="1"/>
  <c r="G24" i="2"/>
  <c r="P38" i="2"/>
  <c r="R38" i="2" s="1"/>
  <c r="S38" i="2" s="1"/>
  <c r="T38" i="2"/>
  <c r="T45" i="2"/>
  <c r="T42" i="2"/>
  <c r="P42" i="2"/>
  <c r="R42" i="2" s="1"/>
  <c r="S42" i="2" s="1"/>
  <c r="T43" i="2"/>
  <c r="T48" i="2"/>
  <c r="T41" i="2"/>
  <c r="P41" i="2"/>
  <c r="R41" i="2" s="1"/>
  <c r="S41" i="2" s="1"/>
  <c r="Y210" i="4"/>
  <c r="M20" i="2" s="1"/>
  <c r="G20" i="2"/>
  <c r="P40" i="2"/>
  <c r="R40" i="2" s="1"/>
  <c r="S40" i="2" s="1"/>
  <c r="T40" i="2"/>
  <c r="P39" i="2"/>
  <c r="R39" i="2" s="1"/>
  <c r="S39" i="2" s="1"/>
  <c r="T39" i="2"/>
  <c r="Y190" i="4"/>
  <c r="G19" i="2"/>
  <c r="P703" i="4"/>
  <c r="AC11" i="4"/>
  <c r="AC210" i="4" l="1"/>
  <c r="P20" i="2" s="1"/>
  <c r="AC289" i="4"/>
  <c r="P24" i="2" s="1"/>
  <c r="M24" i="2"/>
  <c r="Y703" i="4"/>
  <c r="T20" i="2"/>
  <c r="AC190" i="4"/>
  <c r="M19" i="2"/>
  <c r="D32" i="2"/>
  <c r="N22" i="2"/>
  <c r="N18" i="2"/>
  <c r="O16" i="2"/>
  <c r="O14" i="2"/>
  <c r="O12" i="2"/>
  <c r="O11" i="2"/>
  <c r="N11" i="2"/>
  <c r="D48" i="2"/>
  <c r="C48" i="2"/>
  <c r="B48" i="2"/>
  <c r="D45" i="2"/>
  <c r="C45" i="2"/>
  <c r="B45" i="2"/>
  <c r="D44" i="2"/>
  <c r="C44" i="2"/>
  <c r="B44" i="2"/>
  <c r="D43" i="2"/>
  <c r="C43" i="2"/>
  <c r="B43" i="2"/>
  <c r="C42" i="2"/>
  <c r="Q37" i="2"/>
  <c r="O37" i="2"/>
  <c r="N37" i="2"/>
  <c r="L37" i="2"/>
  <c r="K37" i="2"/>
  <c r="J37" i="2"/>
  <c r="I37" i="2"/>
  <c r="H37" i="2"/>
  <c r="F37" i="2"/>
  <c r="E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D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O28" i="2"/>
  <c r="N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B24" i="2"/>
  <c r="Q23" i="2"/>
  <c r="O23" i="2"/>
  <c r="N23" i="2"/>
  <c r="L23" i="2"/>
  <c r="K23" i="2"/>
  <c r="J23" i="2"/>
  <c r="I23" i="2"/>
  <c r="H23" i="2"/>
  <c r="F23" i="2"/>
  <c r="E23" i="2"/>
  <c r="B23" i="2"/>
  <c r="Q22" i="2"/>
  <c r="O22" i="2"/>
  <c r="L22" i="2"/>
  <c r="K22" i="2"/>
  <c r="J22" i="2"/>
  <c r="I22" i="2"/>
  <c r="H22" i="2"/>
  <c r="F22" i="2"/>
  <c r="E22" i="2"/>
  <c r="B22" i="2"/>
  <c r="Q21" i="2"/>
  <c r="O21" i="2"/>
  <c r="N21" i="2"/>
  <c r="L21" i="2"/>
  <c r="K21" i="2"/>
  <c r="J21" i="2"/>
  <c r="I21" i="2"/>
  <c r="H21" i="2"/>
  <c r="F21" i="2"/>
  <c r="E21" i="2"/>
  <c r="C21" i="2"/>
  <c r="B21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R24" i="2" l="1"/>
  <c r="S24" i="2" s="1"/>
  <c r="AC703" i="4"/>
  <c r="P19" i="2"/>
  <c r="R19" i="2" s="1"/>
  <c r="S19" i="2" s="1"/>
  <c r="T19" i="2"/>
  <c r="R20" i="2"/>
  <c r="S20" i="2" s="1"/>
  <c r="D31" i="2"/>
  <c r="O30" i="2"/>
  <c r="O49" i="2" s="1"/>
  <c r="D26" i="2"/>
  <c r="D30" i="2"/>
  <c r="D29" i="2"/>
  <c r="D36" i="2"/>
  <c r="D42" i="2"/>
  <c r="E49" i="2"/>
  <c r="N30" i="2"/>
  <c r="N49" i="2" s="1"/>
  <c r="G29" i="2"/>
  <c r="G33" i="2"/>
  <c r="G34" i="2"/>
  <c r="G30" i="2"/>
  <c r="G26" i="2"/>
  <c r="D14" i="2"/>
  <c r="D16" i="2"/>
  <c r="D21" i="2"/>
  <c r="D22" i="2"/>
  <c r="F49" i="2"/>
  <c r="D18" i="2"/>
  <c r="G22" i="2"/>
  <c r="D37" i="2"/>
  <c r="D13" i="2"/>
  <c r="D12" i="2"/>
  <c r="G14" i="2"/>
  <c r="D15" i="2"/>
  <c r="J49" i="2"/>
  <c r="H49" i="2"/>
  <c r="L49" i="2"/>
  <c r="G12" i="2"/>
  <c r="G16" i="2"/>
  <c r="K49" i="2"/>
  <c r="Q49" i="2"/>
  <c r="T24" i="2"/>
  <c r="G15" i="2"/>
  <c r="D33" i="2" l="1"/>
  <c r="M29" i="2"/>
  <c r="D35" i="2"/>
  <c r="M14" i="2"/>
  <c r="G36" i="2"/>
  <c r="P34" i="2"/>
  <c r="M36" i="2"/>
  <c r="P36" i="2"/>
  <c r="P26" i="2"/>
  <c r="G32" i="2"/>
  <c r="G31" i="2"/>
  <c r="M31" i="2"/>
  <c r="T31" i="2" s="1"/>
  <c r="P31" i="2"/>
  <c r="M30" i="2"/>
  <c r="G27" i="2"/>
  <c r="D27" i="2"/>
  <c r="D28" i="2"/>
  <c r="D23" i="2"/>
  <c r="M23" i="2"/>
  <c r="D25" i="2"/>
  <c r="M12" i="2"/>
  <c r="G25" i="2"/>
  <c r="D11" i="2"/>
  <c r="G18" i="2"/>
  <c r="G21" i="2"/>
  <c r="I49" i="2"/>
  <c r="M22" i="2"/>
  <c r="D17" i="2"/>
  <c r="M18" i="2"/>
  <c r="T18" i="2" s="1"/>
  <c r="P18" i="2"/>
  <c r="G11" i="2"/>
  <c r="G35" i="2"/>
  <c r="M33" i="2"/>
  <c r="P33" i="2"/>
  <c r="M32" i="2"/>
  <c r="P32" i="2"/>
  <c r="G17" i="2"/>
  <c r="G13" i="2"/>
  <c r="M16" i="2"/>
  <c r="M13" i="2"/>
  <c r="T13" i="2" s="1"/>
  <c r="P13" i="2"/>
  <c r="P21" i="2"/>
  <c r="M21" i="2"/>
  <c r="M15" i="2"/>
  <c r="M26" i="2" l="1"/>
  <c r="R26" i="2" s="1"/>
  <c r="S26" i="2" s="1"/>
  <c r="P29" i="2"/>
  <c r="R29" i="2" s="1"/>
  <c r="S29" i="2" s="1"/>
  <c r="G37" i="2"/>
  <c r="P14" i="2"/>
  <c r="R14" i="2" s="1"/>
  <c r="S14" i="2" s="1"/>
  <c r="R36" i="2"/>
  <c r="S36" i="2" s="1"/>
  <c r="R31" i="2"/>
  <c r="S31" i="2" s="1"/>
  <c r="M34" i="2"/>
  <c r="R34" i="2" s="1"/>
  <c r="S34" i="2" s="1"/>
  <c r="T36" i="2"/>
  <c r="M27" i="2"/>
  <c r="P30" i="2"/>
  <c r="R30" i="2" s="1"/>
  <c r="S30" i="2" s="1"/>
  <c r="G28" i="2"/>
  <c r="G23" i="2"/>
  <c r="R12" i="2"/>
  <c r="S12" i="2" s="1"/>
  <c r="P23" i="2"/>
  <c r="R23" i="2" s="1"/>
  <c r="S23" i="2" s="1"/>
  <c r="P11" i="2"/>
  <c r="M25" i="2"/>
  <c r="T25" i="2" s="1"/>
  <c r="D49" i="2"/>
  <c r="R18" i="2"/>
  <c r="S18" i="2" s="1"/>
  <c r="P22" i="2"/>
  <c r="R22" i="2" s="1"/>
  <c r="S22" i="2" s="1"/>
  <c r="P25" i="2"/>
  <c r="R25" i="2" s="1"/>
  <c r="S25" i="2" s="1"/>
  <c r="R13" i="2"/>
  <c r="S13" i="2" s="1"/>
  <c r="P17" i="2"/>
  <c r="M37" i="2"/>
  <c r="P37" i="2"/>
  <c r="M28" i="2"/>
  <c r="P28" i="2"/>
  <c r="T33" i="2"/>
  <c r="R33" i="2"/>
  <c r="S33" i="2" s="1"/>
  <c r="T29" i="2"/>
  <c r="P35" i="2"/>
  <c r="M35" i="2"/>
  <c r="T23" i="2"/>
  <c r="R32" i="2"/>
  <c r="S32" i="2" s="1"/>
  <c r="T32" i="2"/>
  <c r="T30" i="2"/>
  <c r="T22" i="2"/>
  <c r="P16" i="2"/>
  <c r="R16" i="2" s="1"/>
  <c r="S16" i="2" s="1"/>
  <c r="T14" i="2"/>
  <c r="T12" i="2"/>
  <c r="R21" i="2"/>
  <c r="S21" i="2" s="1"/>
  <c r="T21" i="2"/>
  <c r="T16" i="2"/>
  <c r="T15" i="2"/>
  <c r="P15" i="2"/>
  <c r="T34" i="2" l="1"/>
  <c r="T26" i="2"/>
  <c r="P27" i="2"/>
  <c r="P49" i="2" s="1"/>
  <c r="G49" i="2"/>
  <c r="M17" i="2"/>
  <c r="T17" i="2" s="1"/>
  <c r="M11" i="2"/>
  <c r="T11" i="2" s="1"/>
  <c r="R37" i="2"/>
  <c r="S37" i="2" s="1"/>
  <c r="T37" i="2"/>
  <c r="R35" i="2"/>
  <c r="S35" i="2" s="1"/>
  <c r="T35" i="2"/>
  <c r="R28" i="2"/>
  <c r="S28" i="2" s="1"/>
  <c r="T28" i="2"/>
  <c r="T27" i="2"/>
  <c r="R15" i="2"/>
  <c r="S15" i="2" s="1"/>
  <c r="R27" i="2" l="1"/>
  <c r="S27" i="2" s="1"/>
  <c r="R17" i="2"/>
  <c r="S17" i="2" s="1"/>
  <c r="M49" i="2"/>
  <c r="R11" i="2"/>
  <c r="S11" i="2" s="1"/>
  <c r="T49" i="2"/>
  <c r="S49" i="2" l="1"/>
  <c r="R49" i="2"/>
</calcChain>
</file>

<file path=xl/sharedStrings.xml><?xml version="1.0" encoding="utf-8"?>
<sst xmlns="http://schemas.openxmlformats.org/spreadsheetml/2006/main" count="2441" uniqueCount="574">
  <si>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</si>
  <si>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</si>
  <si>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</si>
  <si>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</si>
  <si>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</si>
  <si>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</si>
  <si>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</si>
  <si>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</si>
  <si>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</si>
  <si>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</si>
  <si>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</si>
  <si>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</si>
  <si>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</si>
  <si>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</si>
  <si>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</si>
  <si>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</si>
  <si>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</si>
  <si>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</si>
  <si>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</si>
  <si>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</si>
  <si>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</si>
  <si>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</si>
  <si>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</si>
  <si>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</si>
  <si>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</si>
  <si>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</si>
  <si>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</si>
  <si>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</si>
  <si>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</si>
  <si>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</si>
  <si>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</si>
  <si>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</si>
  <si>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</si>
  <si>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</si>
  <si>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</si>
  <si>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</si>
  <si>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</si>
  <si>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</si>
  <si>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</si>
  <si>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</si>
  <si>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</si>
  <si>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</si>
  <si>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</si>
  <si>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</si>
  <si>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</si>
  <si>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</si>
  <si>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</si>
  <si>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</si>
  <si>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</si>
  <si>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</si>
  <si>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</si>
  <si>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</si>
  <si>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</si>
  <si>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</si>
  <si>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</si>
  <si>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</si>
  <si>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</si>
  <si>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</si>
  <si>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</si>
  <si>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</si>
  <si>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</si>
  <si>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</si>
  <si>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</si>
  <si>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</si>
  <si>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</si>
  <si>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</si>
  <si>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</si>
  <si>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</si>
  <si>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</si>
  <si>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</si>
  <si>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</si>
  <si>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</si>
  <si>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</si>
  <si>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</si>
  <si>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</si>
  <si>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</si>
  <si>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</si>
  <si>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</si>
  <si>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</si>
  <si>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</si>
  <si>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</si>
  <si>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</si>
  <si>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</si>
  <si>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</si>
  <si>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</si>
  <si>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</si>
  <si>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</si>
  <si>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</si>
  <si>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</si>
  <si>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</si>
  <si>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</si>
  <si>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</si>
  <si>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</si>
  <si>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</si>
  <si>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</si>
  <si>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</si>
  <si>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</si>
  <si>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</si>
  <si>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56.0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</si>
  <si>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</si>
  <si>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</si>
  <si>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</si>
  <si>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</si>
  <si>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</si>
  <si>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</si>
  <si>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</si>
  <si>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</si>
  <si>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</si>
  <si>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</si>
  <si>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</si>
  <si>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</si>
  <si>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</si>
  <si>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</si>
  <si>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</si>
  <si>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</si>
  <si>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</si>
  <si>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</si>
  <si>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</si>
  <si>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</si>
  <si>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</si>
  <si>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</si>
  <si>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</si>
  <si>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</si>
  <si>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</si>
  <si>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</si>
  <si>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</si>
  <si>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</si>
  <si>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</si>
  <si>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</si>
  <si>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</si>
  <si>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</si>
  <si>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</si>
  <si>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</si>
  <si>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</si>
  <si>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</si>
  <si>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</si>
  <si>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</si>
  <si>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</si>
  <si>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</si>
  <si>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</si>
  <si>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</si>
  <si>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18T4-LTM</t>
  </si>
  <si>
    <t>17T4-LTM</t>
  </si>
  <si>
    <t>17T4-TKW</t>
  </si>
  <si>
    <t>18C1-LTM1</t>
  </si>
  <si>
    <t>18C1-CTM1</t>
  </si>
  <si>
    <t>An toàn mạng trên Cisco</t>
  </si>
  <si>
    <t>17C1-ANM</t>
  </si>
  <si>
    <t>Quản trị mạng Linux</t>
  </si>
  <si>
    <t>021100148202</t>
  </si>
  <si>
    <t>021100150801</t>
  </si>
  <si>
    <t>Kỹ thuật Hack</t>
  </si>
  <si>
    <t xml:space="preserve"> 050600115301</t>
  </si>
  <si>
    <t>TK &amp; XD mạng LAN</t>
  </si>
  <si>
    <t>16TCN-QTM</t>
  </si>
  <si>
    <t>041000092901</t>
  </si>
  <si>
    <t>TL &amp; BT hệ thống mạng</t>
  </si>
  <si>
    <t>16TC-QTM</t>
  </si>
  <si>
    <t xml:space="preserve">071400119915 </t>
  </si>
  <si>
    <t>Tin học</t>
  </si>
  <si>
    <t>17T4-LDL2</t>
  </si>
  <si>
    <t>18C2-QTM</t>
  </si>
  <si>
    <t>17T4-CKL1</t>
  </si>
  <si>
    <t>17T4-ĐCN1</t>
  </si>
  <si>
    <t>Mạng máy tính và Internet</t>
  </si>
  <si>
    <t>18C1-TMĐ1</t>
  </si>
  <si>
    <t>Hệ thống số</t>
  </si>
  <si>
    <t>17C1-CMT1</t>
  </si>
  <si>
    <t>17C1-CMT2</t>
  </si>
  <si>
    <t>Công nghệ mạng không dây</t>
  </si>
  <si>
    <t>18C1-TKĐ1</t>
  </si>
  <si>
    <t>SHCN (sinh hoat chu nhiem)</t>
  </si>
  <si>
    <t xml:space="preserve">Đỗ Tuấn </t>
  </si>
  <si>
    <t>Việt</t>
  </si>
  <si>
    <t>Phần cứng máy tính</t>
  </si>
  <si>
    <t>18T4-ANM1</t>
  </si>
  <si>
    <t>Lập trình php</t>
  </si>
  <si>
    <t>16CD-TP1</t>
  </si>
  <si>
    <t>Lập trình web</t>
  </si>
  <si>
    <t>17C1-LMT2</t>
  </si>
  <si>
    <t>Thiết kế web</t>
  </si>
  <si>
    <t>18C1-CMT1</t>
  </si>
  <si>
    <t>Xử lý văn bản và bảng tính nâng cao </t>
  </si>
  <si>
    <t>18C1-THU1</t>
  </si>
  <si>
    <t>Kỹ thuật lập trình 1</t>
  </si>
  <si>
    <t>18T4-TKW1</t>
  </si>
  <si>
    <t>Lập trình quản lý</t>
  </si>
  <si>
    <t>17C1-THU1</t>
  </si>
  <si>
    <t>Đồ án 1</t>
  </si>
  <si>
    <t>17T4-LĐL1</t>
  </si>
  <si>
    <t>Lập trình Windows</t>
  </si>
  <si>
    <t xml:space="preserve">17T4-THU1 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</si>
  <si>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</si>
  <si>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</si>
  <si>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</si>
  <si>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</si>
  <si>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</si>
  <si>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</si>
  <si>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</si>
  <si>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</si>
  <si>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</si>
  <si>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</si>
  <si>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</si>
  <si>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</si>
  <si>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</si>
  <si>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Lập trình hướng đối tượng</t>
  </si>
  <si>
    <t>Lập trình cơ sở dữ liệu</t>
  </si>
  <si>
    <t>16CĐ-TP1</t>
  </si>
  <si>
    <t>Lập trình ASP.Net 1</t>
  </si>
  <si>
    <t>Lập trình ASP.Net 2</t>
  </si>
  <si>
    <t>Nguyễn Thanh</t>
  </si>
  <si>
    <t>Lâm</t>
  </si>
  <si>
    <t>Phương pháp nghiên cứu khoa học</t>
  </si>
  <si>
    <t>17T4-NNA1</t>
  </si>
  <si>
    <t>17C1-ANM1</t>
  </si>
  <si>
    <t>SHCN(12+)134</t>
  </si>
  <si>
    <t>Sinh hoạt chủ nhiệm</t>
  </si>
  <si>
    <t>Nguyễn Hữu</t>
  </si>
  <si>
    <t>Thiện</t>
  </si>
  <si>
    <t>Nguyễn Ngọc</t>
  </si>
  <si>
    <t>071400106705</t>
  </si>
  <si>
    <t>071300119901</t>
  </si>
  <si>
    <t>18T2-CNÔ1</t>
  </si>
  <si>
    <t>Tin học (Nhóm 1)</t>
  </si>
  <si>
    <t>Tin học (Nhóm 2)</t>
  </si>
  <si>
    <t>02110009402</t>
  </si>
  <si>
    <t>Hệ quản trị CSDL</t>
  </si>
  <si>
    <t>Hệ quản trị CSDL (Nhóm 1)</t>
  </si>
  <si>
    <t>Hệ quản trị CSDL (Nhóm 2)</t>
  </si>
  <si>
    <t>02110009403</t>
  </si>
  <si>
    <t>18C1-LTM2</t>
  </si>
  <si>
    <t>021100119807</t>
  </si>
  <si>
    <t xml:space="preserve">Kỹ thuật lập trình </t>
  </si>
  <si>
    <t>18C1-QTM1</t>
  </si>
  <si>
    <t>Lý thuyết đồ thị</t>
  </si>
  <si>
    <t>16CĐ-TM2</t>
  </si>
  <si>
    <t xml:space="preserve">17C1-TKW1 </t>
  </si>
  <si>
    <t>17T4-CCK2</t>
  </si>
  <si>
    <t>SQL Server</t>
  </si>
  <si>
    <t>Hệ quản trị cơ sở dữ liệu</t>
  </si>
  <si>
    <t>17T4-QTM1</t>
  </si>
  <si>
    <t>17T4-CMT1</t>
  </si>
  <si>
    <t xml:space="preserve">Tin học </t>
  </si>
  <si>
    <t>17T4-CNM1</t>
  </si>
  <si>
    <t>020400094001 |</t>
  </si>
  <si>
    <t xml:space="preserve">Hệ quản trị cơ sở dữ liệu </t>
  </si>
  <si>
    <t>17C2-QTM1</t>
  </si>
  <si>
    <t>17T4-THU1</t>
  </si>
  <si>
    <t>Phân tích và thiết kế hệ thống</t>
  </si>
  <si>
    <t xml:space="preserve">18C1-QTM1 </t>
  </si>
  <si>
    <t xml:space="preserve">18C1-CMT2 </t>
  </si>
  <si>
    <t xml:space="preserve">Công nghệ phần mềm </t>
  </si>
  <si>
    <t xml:space="preserve">17C1-LTM1 </t>
  </si>
  <si>
    <t xml:space="preserve">17C1-LTM2 </t>
  </si>
  <si>
    <t xml:space="preserve">16TCN-QTM1 </t>
  </si>
  <si>
    <t>SHCN(12+)81</t>
  </si>
  <si>
    <t xml:space="preserve">16CĐ-TW1 </t>
  </si>
  <si>
    <t>Mạng nâng cao</t>
  </si>
  <si>
    <t>17C1-QTM1</t>
  </si>
  <si>
    <t>Chuyên đề</t>
  </si>
  <si>
    <t>16TCN-QTM1</t>
  </si>
  <si>
    <t xml:space="preserve">Chuyên đề </t>
  </si>
  <si>
    <t>16TCN-QTM1 (nhóm 1)</t>
  </si>
  <si>
    <t>16TCN-QTM1 (nhóm 2)</t>
  </si>
  <si>
    <t>17T4-QTD1</t>
  </si>
  <si>
    <t>Quản trị mạng nâng cao trên Linux</t>
  </si>
  <si>
    <t>Huỳnh Quốc</t>
  </si>
  <si>
    <t>Dũng</t>
  </si>
  <si>
    <t>071400180402</t>
  </si>
  <si>
    <t>Nghệ thuật chữ</t>
  </si>
  <si>
    <t>18T4-TKĐ2</t>
  </si>
  <si>
    <t>021100012602</t>
  </si>
  <si>
    <t>Photoshop</t>
  </si>
  <si>
    <t>021100012603</t>
  </si>
  <si>
    <t>SHCN(12+)177</t>
  </si>
  <si>
    <t>Mạng Linux</t>
  </si>
  <si>
    <t>Mạng máy tính và quản trị mạng</t>
  </si>
  <si>
    <t>Phần cứng và mạng máy tính</t>
  </si>
  <si>
    <t>17C1-THU</t>
  </si>
  <si>
    <t>18T4-CMT2</t>
  </si>
  <si>
    <t>Quản trị mạng</t>
  </si>
  <si>
    <t>Xử lý ảnh với Photoshop căn bản</t>
  </si>
  <si>
    <t>17T4-CCK1</t>
  </si>
  <si>
    <t>17T4-CNÔ2</t>
  </si>
  <si>
    <t>Internet và an toàn dữ liệu</t>
  </si>
  <si>
    <t>Hệ điều hành Windows và Linux</t>
  </si>
  <si>
    <t>Thiết bị mạng</t>
  </si>
  <si>
    <t>Cấu trúc dữ liệu &amp; giải thuật</t>
  </si>
  <si>
    <t>18T4-THU1</t>
  </si>
  <si>
    <t>18T4-THU2</t>
  </si>
  <si>
    <t>Hồ Ngọc</t>
  </si>
  <si>
    <t>Chi</t>
  </si>
  <si>
    <t>18T4-TKĐ1</t>
  </si>
  <si>
    <t>Thiết kế đồ họa với Corel Draw </t>
  </si>
  <si>
    <t>Quay phim - chụp ảnh KTS </t>
  </si>
  <si>
    <t>17T4-CNÔ1</t>
  </si>
  <si>
    <t>Tin học </t>
  </si>
  <si>
    <t>17T4-CNÔ4</t>
  </si>
  <si>
    <t>16CD-TM2</t>
  </si>
  <si>
    <t>Hệ quản trị cơ sở dữ liệu Microsoft Access</t>
  </si>
  <si>
    <t>17T4-ĐĐT1</t>
  </si>
  <si>
    <t xml:space="preserve">Trần Thị Thu </t>
  </si>
  <si>
    <t>Hà</t>
  </si>
  <si>
    <t>17T4-CNL1</t>
  </si>
  <si>
    <t>I</t>
  </si>
  <si>
    <t>Công nghệ ảo hóa</t>
  </si>
  <si>
    <t>Công nghệ Ảo hóa</t>
  </si>
  <si>
    <t>Bảo mật hệ thống thông tin</t>
  </si>
  <si>
    <t>Sửa chữa máy tính (T.Đạt)</t>
  </si>
  <si>
    <t>SHCN(12+)03</t>
  </si>
  <si>
    <t>Sinh hoạt chủ nhiệm  (T.Đạt)</t>
  </si>
  <si>
    <t>Quản trị mạng 1</t>
  </si>
  <si>
    <t>Chuyên đề Java</t>
  </si>
  <si>
    <t xml:space="preserve"> 16CĐ-TP1</t>
  </si>
  <si>
    <t xml:space="preserve"> 17C1-LTM1</t>
  </si>
  <si>
    <t xml:space="preserve"> 17C1-LTM2</t>
  </si>
  <si>
    <t>Lập trình windows</t>
  </si>
  <si>
    <t>18C1 - QTM1</t>
  </si>
  <si>
    <t>18T4 - QTM1</t>
  </si>
  <si>
    <t>18T4 - CMT1</t>
  </si>
  <si>
    <t>Kỹ thuật truyền thông và số liệu</t>
  </si>
  <si>
    <t>17C1 - QTM1</t>
  </si>
  <si>
    <t>17C1 - CMT1</t>
  </si>
  <si>
    <t>17C1 - CMT2</t>
  </si>
  <si>
    <t>16TC - QTM</t>
  </si>
  <si>
    <t>Sửa chữa thiết bị ngoại vi</t>
  </si>
  <si>
    <t xml:space="preserve">Sinh hoạt chủ nhiệm </t>
  </si>
  <si>
    <t>Anh văn chuyên ngành</t>
  </si>
  <si>
    <t>17T4-LTM, TKW</t>
  </si>
  <si>
    <t>17T4-QTM1,2</t>
  </si>
  <si>
    <t>Kỹ thuật lập trình</t>
  </si>
  <si>
    <t>17C2-QTM</t>
  </si>
  <si>
    <t>Sửa chữa máy tính</t>
  </si>
  <si>
    <t>Phần cứng máy tính (T. Đạt)</t>
  </si>
  <si>
    <t>020200009701</t>
  </si>
  <si>
    <t>021100149202</t>
  </si>
  <si>
    <t>021100015202</t>
  </si>
  <si>
    <t>021100119801</t>
  </si>
  <si>
    <t>Kỹ thuật truyền thông và số liệu-T. Đạt</t>
  </si>
  <si>
    <t>17C1-LMT1</t>
  </si>
  <si>
    <t>17C1-QTM</t>
  </si>
  <si>
    <t>Tin Học</t>
  </si>
  <si>
    <t>17T4 -DDT1</t>
  </si>
  <si>
    <t>Kỹ thuật lập trình 2</t>
  </si>
  <si>
    <t>17T4-CTM1</t>
  </si>
  <si>
    <t>17T4-CTM2</t>
  </si>
  <si>
    <t>17T4-QTM</t>
  </si>
  <si>
    <t>Mỹ thuật cơ bản</t>
  </si>
  <si>
    <t>Xử lý âm thanh</t>
  </si>
  <si>
    <t>Thiết kế giao diện web với Photoshop</t>
  </si>
  <si>
    <t>Thiết kế đồ họa với Illustrator</t>
  </si>
  <si>
    <t>Thiết kế giao diện web với Photoshop-N1</t>
  </si>
  <si>
    <t>Thiết kế giao diện web với Photoshop-N2</t>
  </si>
  <si>
    <t>Mỹ thuật cơ bản-N1</t>
  </si>
  <si>
    <t>Mỹ thuật cơ bản-N2</t>
  </si>
  <si>
    <t>Xử lý âm thanh-N1</t>
  </si>
  <si>
    <t>Xử lý âm thanh-N2</t>
  </si>
  <si>
    <t>Thiết kế đồ họa với Illustrator-N1</t>
  </si>
  <si>
    <t>Thiết kế đồ họa với Illustrator-N2</t>
  </si>
  <si>
    <t>Xử lý ảnh với Photoshop căn bản-N1</t>
  </si>
  <si>
    <t>Xử lý ảnh với Photoshop căn bản-N2</t>
  </si>
  <si>
    <t>16CĐ-TP</t>
  </si>
  <si>
    <t>Lập trình Macro trên Office</t>
  </si>
  <si>
    <t>Xử lý ảnh với Photoshop</t>
  </si>
  <si>
    <t>CĐ4</t>
  </si>
  <si>
    <t>CĐ5</t>
  </si>
  <si>
    <t>CĐ8</t>
  </si>
  <si>
    <t>CĐ10</t>
  </si>
  <si>
    <t>18T4-LTM2</t>
  </si>
  <si>
    <t>CĐ11</t>
  </si>
  <si>
    <t>17C1-TKW</t>
  </si>
  <si>
    <t>18C1-THU</t>
  </si>
  <si>
    <t>TC4</t>
  </si>
  <si>
    <t>Lập trình hệ thống nhúng</t>
  </si>
  <si>
    <t>Lập trình trên thiết bị di động</t>
  </si>
  <si>
    <t>Đồ án 2</t>
  </si>
  <si>
    <t>Lập trình nhúng</t>
  </si>
  <si>
    <t>Công nghệ và dịch vụ Web</t>
  </si>
  <si>
    <t>Lập trình PHP</t>
  </si>
  <si>
    <t>XML</t>
  </si>
  <si>
    <t>XML- N1</t>
  </si>
  <si>
    <t>XML- N2</t>
  </si>
  <si>
    <t>16CĐ-TW</t>
  </si>
  <si>
    <t>Công nghệ &amp; Dịch vụ Web</t>
  </si>
  <si>
    <t>Lập trình ASP.NET 2</t>
  </si>
  <si>
    <t>Lập trình trực quan</t>
  </si>
  <si>
    <t>16TCN-QTM2</t>
  </si>
  <si>
    <t>An ninh mạng</t>
  </si>
  <si>
    <t>16CD-TM1</t>
  </si>
  <si>
    <t>Chuyên đề mạng</t>
  </si>
  <si>
    <t>An Ninh Mạng</t>
  </si>
  <si>
    <t>Ôn Thi TN TH</t>
  </si>
  <si>
    <t>AnToanMang</t>
  </si>
  <si>
    <t>CĐ20</t>
  </si>
  <si>
    <t>Lập trình mạng</t>
  </si>
  <si>
    <t>17T4-QTM2</t>
  </si>
  <si>
    <t>CĐ21</t>
  </si>
  <si>
    <t>Mạng Viễn Thông &amp; TSL</t>
  </si>
  <si>
    <t>Sửa chữa máy tính nâng cao</t>
  </si>
  <si>
    <t>18T4 - LTM1</t>
  </si>
  <si>
    <t>18T4 - LTM2</t>
  </si>
  <si>
    <t>18T4 - TKW</t>
  </si>
  <si>
    <t>18T4-CTM1</t>
  </si>
  <si>
    <t>18T4-CTM2</t>
  </si>
  <si>
    <t>18T4 -THU1</t>
  </si>
  <si>
    <t>18T4 -THU2</t>
  </si>
  <si>
    <t>Cấu hình mạng</t>
  </si>
  <si>
    <t>Kỹ thuật hack nâng cao</t>
  </si>
  <si>
    <t>Cấu hình mạng</t>
  </si>
  <si>
    <t>Thiết lập hệ thống mạng</t>
  </si>
  <si>
    <t>QTHT WebS Mail server</t>
  </si>
  <si>
    <t>HĐH WL</t>
  </si>
  <si>
    <t>Kiến trúc máy tính</t>
  </si>
  <si>
    <t>Xử lý sự cố phần mềm</t>
  </si>
  <si>
    <t>Quản trị mạng trên Linux</t>
  </si>
  <si>
    <t>17T4-CMT2</t>
  </si>
  <si>
    <t>18C2-QTM1</t>
  </si>
  <si>
    <t>18C1-QTM</t>
  </si>
  <si>
    <t>TC5</t>
  </si>
  <si>
    <t>CĐ23</t>
  </si>
  <si>
    <t>TC6</t>
  </si>
  <si>
    <t>CĐ27</t>
  </si>
  <si>
    <t>CĐ29</t>
  </si>
  <si>
    <t>CĐ30</t>
  </si>
  <si>
    <t xml:space="preserve">Nguyễn Hữu </t>
  </si>
  <si>
    <t>Lộc</t>
  </si>
  <si>
    <t>TC7</t>
  </si>
  <si>
    <t>Mai</t>
  </si>
  <si>
    <t>Huỳnh Thị Mai</t>
  </si>
  <si>
    <t>Ly</t>
  </si>
  <si>
    <t>TC8</t>
  </si>
  <si>
    <t>Huỳnh Thị Minh Ly</t>
  </si>
  <si>
    <t>16TCN-QTM3</t>
  </si>
  <si>
    <t>Hệ quản trị cơ sở dữ liệu Microsoft Access-N1</t>
  </si>
  <si>
    <t>Hệ quản trị cơ sở dữ liệu Microsoft Access-N2</t>
  </si>
  <si>
    <t>18C1-TKĐ2</t>
  </si>
  <si>
    <t>18C1-TKĐ3</t>
  </si>
  <si>
    <t>Thiết kế đồ họa với Corel Draw -N1</t>
  </si>
  <si>
    <t>Thiết kế đồ họa với Corel Draw -N2</t>
  </si>
  <si>
    <t>Quay phim - chụp ảnh KTS -N1</t>
  </si>
  <si>
    <t>Quay phim - chụp ảnh KTS -N2</t>
  </si>
  <si>
    <t>Lập trình trực quan-N1</t>
  </si>
  <si>
    <t>Lập trình trực quan-N2</t>
  </si>
  <si>
    <t>16CĐTP</t>
  </si>
  <si>
    <t>16TCN</t>
  </si>
  <si>
    <t>18T4-QTM</t>
  </si>
  <si>
    <t>18C1-QTM3</t>
  </si>
  <si>
    <t>Tin học_N1</t>
  </si>
  <si>
    <t>Hệ quản trị CSDL-N1</t>
  </si>
  <si>
    <t>Hệ quản trị CSDL-N2</t>
  </si>
  <si>
    <t>Chuyên đề Java-N1</t>
  </si>
  <si>
    <t>Chuyên đề Java-N2</t>
  </si>
  <si>
    <t>16CĐ-TP2</t>
  </si>
  <si>
    <t>16CĐ-TP3</t>
  </si>
  <si>
    <t>Lập trình cơ sở dữ liệu-N1</t>
  </si>
  <si>
    <t>Lập trình cơ sở dữ liệu-N2</t>
  </si>
  <si>
    <t>Lập trình nhúng-N1</t>
  </si>
  <si>
    <t>Lập trình nhúng-N2</t>
  </si>
  <si>
    <t>Lập trình di động-N1</t>
  </si>
  <si>
    <t>Lập trình di động-N2</t>
  </si>
  <si>
    <t>AnToanMang_N1</t>
  </si>
  <si>
    <t>AnToanMang-N2</t>
  </si>
  <si>
    <t>Kỹ thuật truyền thông và số liệu-N1</t>
  </si>
  <si>
    <t>Kỹ thuật truyền thông và số liệu-N2</t>
  </si>
  <si>
    <t>Mạng máy tính và quản trị mạng-N1</t>
  </si>
  <si>
    <t>Mạng máy tính và quản trị mạng-N2</t>
  </si>
  <si>
    <t>QTHT WebS Mail server-N2</t>
  </si>
  <si>
    <t>QTHT WebS Mail server-N1</t>
  </si>
  <si>
    <t>Thiết lập hệ thống mạng-N1</t>
  </si>
  <si>
    <t>HĐH WL-N1</t>
  </si>
  <si>
    <t>HĐH WL-N2</t>
  </si>
  <si>
    <t>TC11</t>
  </si>
  <si>
    <t>BẢNG TÍNH KHỐI LƯỢNG CÔNG VIỆC CỦA GIẢNG VIÊN TRONG NĂM HỌC 2018 - 2019</t>
  </si>
  <si>
    <t>17T4-LTM1</t>
  </si>
  <si>
    <t>TG 2</t>
  </si>
  <si>
    <t>CĐ26</t>
  </si>
  <si>
    <t>Tổng 
số tiết 
thừa,
thiếu
năm học
2018-2019</t>
  </si>
  <si>
    <t>Số tiết thiếu
năm học
2017-2018</t>
  </si>
  <si>
    <t>BẢNG TỔNG KẾT KHỐI LƯỢNG CÔNG VIỆC CỦA GIẢNG VIÊN TRONG NĂM HỌC 2018 - 2019</t>
  </si>
  <si>
    <t>CĐ3</t>
  </si>
  <si>
    <t>TG1</t>
  </si>
  <si>
    <t>TG 3</t>
  </si>
  <si>
    <t>Lập trình PHP 2-N2</t>
  </si>
  <si>
    <t>Lập trình PHP 2-N1</t>
  </si>
  <si>
    <t>Lập trình PHP 2</t>
  </si>
  <si>
    <t>16CD-TP2</t>
  </si>
  <si>
    <t>Lập trình php-N1</t>
  </si>
  <si>
    <t>Lập trình php-N2</t>
  </si>
  <si>
    <t>18C1-CCK3</t>
  </si>
  <si>
    <t>Đồ án lập trình web</t>
  </si>
  <si>
    <t>18C1-BCN1</t>
  </si>
  <si>
    <t>021100119917</t>
  </si>
  <si>
    <t>021100119927</t>
  </si>
  <si>
    <t>021100094002</t>
  </si>
  <si>
    <t>071400135404</t>
  </si>
  <si>
    <t>18C1-ĐCN3</t>
  </si>
  <si>
    <t>18C1-CĐT1</t>
  </si>
  <si>
    <t xml:space="preserve">Thiết kế web </t>
  </si>
  <si>
    <t>021100015204 - 18C1-CMT2</t>
  </si>
  <si>
    <t>18C1-ĐCN1</t>
  </si>
  <si>
    <t>Tin học N1</t>
  </si>
  <si>
    <t>Tin học N2</t>
  </si>
  <si>
    <t>18C1-CCK9</t>
  </si>
  <si>
    <t>71400174001</t>
  </si>
  <si>
    <t>021100094301</t>
  </si>
  <si>
    <t>21100094303</t>
  </si>
  <si>
    <t>Kỹ thuật lập trình _N1</t>
  </si>
  <si>
    <t>Kỹ thuật lập trình_N2</t>
  </si>
  <si>
    <t>021100119916</t>
  </si>
  <si>
    <t>18C1-KXD1</t>
  </si>
  <si>
    <t>071800119901</t>
  </si>
  <si>
    <t>18T5-ĐCN1</t>
  </si>
  <si>
    <t>Lập trình di động</t>
  </si>
  <si>
    <t>Tin học (N1)</t>
  </si>
  <si>
    <t>18C1-CCK2</t>
  </si>
  <si>
    <t>Tin học(N2)</t>
  </si>
  <si>
    <t>Đồ án 2 (TH)</t>
  </si>
  <si>
    <t>Tin học(N1)</t>
  </si>
  <si>
    <t>18T4-QTM1</t>
  </si>
  <si>
    <t>SHCN(12+)49</t>
  </si>
  <si>
    <t>18C1-TĐH2</t>
  </si>
  <si>
    <t>18C1-ĐĐT2</t>
  </si>
  <si>
    <t>18C1-ĐCN4</t>
  </si>
  <si>
    <t>18C1-ĐCN4-N1</t>
  </si>
  <si>
    <t>18C1-QTM1-N1</t>
  </si>
  <si>
    <t>18C1-QTM1-N2</t>
  </si>
  <si>
    <t>ĐA2</t>
  </si>
  <si>
    <t>OTL-THNN01</t>
  </si>
  <si>
    <t>Ôn thi lại Thực hành nghề nghiệp</t>
  </si>
  <si>
    <t>15TC_CNTT_ONTN</t>
  </si>
  <si>
    <t>OTL-LTNN01</t>
  </si>
  <si>
    <t>Ôn thi lại tốt nghiệp lý thuyết tổng hợp</t>
  </si>
  <si>
    <t>Bảo mật hệ thống thông tin-N1</t>
  </si>
  <si>
    <t>Bảo mật hệ thống thông tin-N2</t>
  </si>
  <si>
    <t>Sửa chữa máy tính nâng cao-N1</t>
  </si>
  <si>
    <t>Sửa chữa máy tính nâng cao-N2</t>
  </si>
  <si>
    <t>18C1-CCK6</t>
  </si>
  <si>
    <t>Tin học-N1</t>
  </si>
  <si>
    <t>Tin học-N2</t>
  </si>
  <si>
    <t>18C1-ĐĐT1</t>
  </si>
  <si>
    <t>18C1-CCK4</t>
  </si>
  <si>
    <t>18C1-CTM2</t>
  </si>
  <si>
    <t>18T4-CMT1</t>
  </si>
  <si>
    <t>18T4-LTM1</t>
  </si>
  <si>
    <t>17T4-THU1-N1</t>
  </si>
  <si>
    <t>17T4-THU1-N2</t>
  </si>
  <si>
    <t>17T4-LTM1-N1</t>
  </si>
  <si>
    <t>17T4-LTM1-N2</t>
  </si>
  <si>
    <t>18C1-CCK1</t>
  </si>
  <si>
    <t>18C1-CCK7</t>
  </si>
  <si>
    <t>18C1-ĐCN2</t>
  </si>
  <si>
    <t>18C1-KXD</t>
  </si>
  <si>
    <t>TỔNG GD</t>
  </si>
  <si>
    <t>KIÊM</t>
  </si>
  <si>
    <t>TỔNG</t>
  </si>
  <si>
    <t>NCKH</t>
  </si>
  <si>
    <t>DN</t>
  </si>
  <si>
    <t>CÒN LẠI:</t>
  </si>
  <si>
    <t>CHUẨN</t>
  </si>
  <si>
    <t>Học 
kỳ</t>
  </si>
  <si>
    <t>Giáo án</t>
  </si>
  <si>
    <t>DANH SÁCH GIẢNG VIÊN ĐƯỢC PHÂN CÔNG GIẢNG DẠY MÔN HỌC</t>
  </si>
  <si>
    <t>NĂM HỌC 2018-2019</t>
  </si>
  <si>
    <t>Xác nhận của Trưởng Bộ môn</t>
  </si>
  <si>
    <t>TRƯỜNG CAO ĐẲNG LÝ TỰ TRỌNG</t>
  </si>
  <si>
    <t>THÀNH PHỐ HỒ CHÍ MINH</t>
  </si>
  <si>
    <t>KHOA CÔNG NGHỆ THÔNG TIN</t>
  </si>
  <si>
    <t>Bài giảng</t>
  </si>
  <si>
    <t>Giáo trình</t>
  </si>
  <si>
    <t>Thiết bị mạng-N1</t>
  </si>
  <si>
    <t>Thiết bị mạng-N2</t>
  </si>
  <si>
    <t>Hệ điều hành Linux</t>
  </si>
  <si>
    <t>Hệ điều hành Linux-N1</t>
  </si>
  <si>
    <t>Hệ điều hành Linux-N2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</si>
</sst>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"/>
    <numFmt numFmtId="165" formatCode="0.0"/>
  </numFmts>
  <fonts count="48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rgb="FFFF0000"/>
      <name val="Arial"/>
      <family val="2"/>
    </font>
    <font>
      <sz val="10"/>
      <color rgb="FFFF0000"/>
      <name val="Times New Roman"/>
      <family val="1"/>
    </font>
    <font>
      <sz val="11"/>
      <name val="Vni-book"/>
    </font>
    <font>
      <sz val="12"/>
      <name val="Times New Roman"/>
      <family val="1"/>
      <charset val="163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CCFFFF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CCFFFF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CCFFFF"/>
      </patternFill>
    </fill>
    <fill>
      <patternFill patternType="solid">
        <fgColor rgb="FFFFFF00"/>
        <bgColor rgb="FFFFFFFF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9" fillId="0" borderId="1"/>
    <xf numFmtId="0" fontId="27" fillId="0" borderId="1"/>
    <xf numFmtId="0" fontId="27" fillId="0" borderId="1"/>
  </cellStyleXfs>
  <cellXfs count="54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3" borderId="3" xfId="0" applyNumberFormat="1" applyFont="1" applyFill="1" applyBorder="1" applyAlignment="1">
      <alignment vertical="center"/>
    </xf>
    <xf numFmtId="164" fontId="14" fillId="3" borderId="2" xfId="0" applyNumberFormat="1" applyFont="1" applyFill="1" applyBorder="1" applyAlignment="1">
      <alignment horizontal="center" vertical="center"/>
    </xf>
    <xf numFmtId="164" fontId="16" fillId="3" borderId="2" xfId="0" applyNumberFormat="1" applyFont="1" applyFill="1" applyBorder="1" applyAlignment="1">
      <alignment horizontal="center" vertical="center"/>
    </xf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0" fontId="13" fillId="4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3" borderId="3" xfId="0" applyNumberFormat="1" applyFont="1" applyFill="1" applyBorder="1" applyAlignment="1">
      <alignment vertical="center"/>
    </xf>
    <xf numFmtId="0" fontId="13" fillId="5" borderId="1" xfId="0" applyFont="1" applyFill="1" applyBorder="1" applyAlignment="1"/>
    <xf numFmtId="0" fontId="1" fillId="0" borderId="0" xfId="0" applyFont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9" fillId="3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left"/>
    </xf>
    <xf numFmtId="164" fontId="21" fillId="0" borderId="0" xfId="0" applyNumberFormat="1" applyFont="1" applyAlignment="1">
      <alignment horizontal="center"/>
    </xf>
    <xf numFmtId="164" fontId="22" fillId="0" borderId="0" xfId="0" applyNumberFormat="1" applyFont="1" applyAlignment="1">
      <alignment horizontal="center"/>
    </xf>
    <xf numFmtId="0" fontId="22" fillId="0" borderId="0" xfId="0" applyFont="1" applyAlignment="1">
      <alignment horizontal="center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0" fontId="12" fillId="0" borderId="8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5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" fillId="0" borderId="10" xfId="0" applyFont="1" applyBorder="1"/>
    <xf numFmtId="0" fontId="1" fillId="0" borderId="0" xfId="0" applyFont="1" applyAlignment="1"/>
    <xf numFmtId="0" fontId="17" fillId="0" borderId="6" xfId="0" applyFont="1" applyBorder="1" applyAlignment="1"/>
    <xf numFmtId="164" fontId="24" fillId="3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3" borderId="0" xfId="0" applyNumberFormat="1" applyFont="1" applyFill="1" applyAlignment="1">
      <alignment vertical="center"/>
    </xf>
    <xf numFmtId="0" fontId="1" fillId="0" borderId="18" xfId="0" applyFont="1" applyBorder="1"/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" fontId="27" fillId="3" borderId="15" xfId="0" applyNumberFormat="1" applyFont="1" applyFill="1" applyBorder="1" applyAlignment="1">
      <alignment horizontal="center" vertical="center"/>
    </xf>
    <xf numFmtId="1" fontId="2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  <xf numFmtId="0" fontId="29" fillId="3" borderId="3" xfId="0" applyFont="1" applyFill="1" applyBorder="1" applyAlignment="1">
      <alignment horizontal="center" vertical="center"/>
    </xf>
    <xf numFmtId="1" fontId="13" fillId="3" borderId="3" xfId="0" applyNumberFormat="1" applyFont="1" applyFill="1" applyBorder="1" applyAlignment="1">
      <alignment horizontal="center" vertical="center" wrapText="1"/>
    </xf>
    <xf numFmtId="1" fontId="13" fillId="3" borderId="6" xfId="0" applyNumberFormat="1" applyFont="1" applyFill="1" applyBorder="1" applyAlignment="1">
      <alignment horizontal="center" vertical="center"/>
    </xf>
    <xf numFmtId="165" fontId="29" fillId="2" borderId="3" xfId="0" applyNumberFormat="1" applyFont="1" applyFill="1" applyBorder="1" applyAlignment="1">
      <alignment horizontal="center" vertical="center"/>
    </xf>
    <xf numFmtId="0" fontId="25" fillId="0" borderId="15" xfId="0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3" fillId="2" borderId="14" xfId="0" applyNumberFormat="1" applyFont="1" applyFill="1" applyBorder="1" applyAlignment="1">
      <alignment horizontal="center" vertical="center"/>
    </xf>
    <xf numFmtId="0" fontId="25" fillId="0" borderId="15" xfId="0" applyFont="1" applyFill="1" applyBorder="1" applyAlignment="1">
      <alignment horizontal="center" vertical="center"/>
    </xf>
    <xf numFmtId="0" fontId="31" fillId="0" borderId="5" xfId="0" applyFont="1" applyBorder="1" applyAlignment="1">
      <alignment horizontal="left" vertical="center" wrapText="1"/>
    </xf>
    <xf numFmtId="0" fontId="35" fillId="0" borderId="6" xfId="0" applyFont="1" applyBorder="1" applyAlignment="1">
      <alignment horizontal="left" vertical="center" wrapText="1"/>
    </xf>
    <xf numFmtId="0" fontId="37" fillId="0" borderId="22" xfId="0" quotePrefix="1" applyFont="1" applyBorder="1" applyAlignment="1" applyProtection="1">
      <alignment horizontal="center" vertical="center"/>
      <protection locked="0" hidden="1"/>
    </xf>
    <xf numFmtId="0" fontId="31" fillId="0" borderId="23" xfId="0" applyFont="1" applyBorder="1" applyAlignment="1" applyProtection="1">
      <alignment horizontal="left" vertical="center"/>
      <protection locked="0"/>
    </xf>
    <xf numFmtId="0" fontId="38" fillId="0" borderId="23" xfId="0" applyFont="1" applyBorder="1" applyAlignment="1" applyProtection="1">
      <alignment horizontal="center" vertical="center"/>
      <protection locked="0"/>
    </xf>
    <xf numFmtId="0" fontId="31" fillId="0" borderId="23" xfId="0" applyFont="1" applyBorder="1" applyAlignment="1" applyProtection="1">
      <alignment horizontal="center" vertical="center"/>
      <protection locked="0"/>
    </xf>
    <xf numFmtId="0" fontId="31" fillId="0" borderId="5" xfId="0" applyFont="1" applyBorder="1" applyAlignment="1"/>
    <xf numFmtId="0" fontId="40" fillId="0" borderId="8" xfId="0" applyFont="1" applyBorder="1" applyAlignment="1">
      <alignment horizontal="center" vertical="center" wrapText="1"/>
    </xf>
    <xf numFmtId="0" fontId="40" fillId="0" borderId="8" xfId="0" applyFont="1" applyBorder="1" applyAlignment="1">
      <alignment horizontal="left" vertical="center"/>
    </xf>
    <xf numFmtId="0" fontId="13" fillId="0" borderId="15" xfId="0" applyFont="1" applyFill="1" applyBorder="1" applyAlignment="1">
      <alignment horizontal="center" vertical="center"/>
    </xf>
    <xf numFmtId="1" fontId="13" fillId="3" borderId="6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31" fillId="0" borderId="11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40" fillId="0" borderId="8" xfId="0" applyFont="1" applyFill="1" applyBorder="1" applyAlignment="1">
      <alignment horizontal="center" vertical="center" wrapText="1"/>
    </xf>
    <xf numFmtId="0" fontId="40" fillId="0" borderId="3" xfId="0" applyFont="1" applyBorder="1" applyAlignment="1">
      <alignment horizontal="left" vertical="center"/>
    </xf>
    <xf numFmtId="1" fontId="32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2" fillId="8" borderId="8" xfId="0" applyFont="1" applyFill="1" applyBorder="1" applyAlignment="1">
      <alignment horizontal="left" vertical="center"/>
    </xf>
    <xf numFmtId="0" fontId="12" fillId="8" borderId="8" xfId="0" applyFont="1" applyFill="1" applyBorder="1" applyAlignment="1">
      <alignment horizontal="center" vertical="center" wrapText="1"/>
    </xf>
    <xf numFmtId="0" fontId="13" fillId="8" borderId="8" xfId="0" applyFont="1" applyFill="1" applyBorder="1" applyAlignment="1">
      <alignment horizontal="center" vertical="center" wrapText="1"/>
    </xf>
    <xf numFmtId="1" fontId="13" fillId="8" borderId="8" xfId="0" applyNumberFormat="1" applyFont="1" applyFill="1" applyBorder="1" applyAlignment="1">
      <alignment horizontal="center" vertical="center" wrapText="1"/>
    </xf>
    <xf numFmtId="165" fontId="13" fillId="9" borderId="19" xfId="0" applyNumberFormat="1" applyFont="1" applyFill="1" applyBorder="1" applyAlignment="1">
      <alignment horizontal="center" vertical="center" wrapText="1"/>
    </xf>
    <xf numFmtId="1" fontId="13" fillId="8" borderId="3" xfId="0" applyNumberFormat="1" applyFont="1" applyFill="1" applyBorder="1" applyAlignment="1">
      <alignment horizontal="center" vertical="center" wrapText="1"/>
    </xf>
    <xf numFmtId="0" fontId="30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left" vertical="center"/>
    </xf>
    <xf numFmtId="0" fontId="25" fillId="8" borderId="15" xfId="0" applyFont="1" applyFill="1" applyBorder="1" applyAlignment="1">
      <alignment horizontal="center" vertical="center"/>
    </xf>
    <xf numFmtId="0" fontId="23" fillId="8" borderId="15" xfId="0" applyFont="1" applyFill="1" applyBorder="1" applyAlignment="1">
      <alignment horizontal="center" vertical="center"/>
    </xf>
    <xf numFmtId="1" fontId="23" fillId="8" borderId="3" xfId="0" applyNumberFormat="1" applyFont="1" applyFill="1" applyBorder="1" applyAlignment="1">
      <alignment horizontal="center" vertical="center"/>
    </xf>
    <xf numFmtId="165" fontId="23" fillId="9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25" fillId="0" borderId="23" xfId="0" applyFont="1" applyBorder="1" applyAlignment="1" applyProtection="1">
      <alignment horizontal="center" vertical="center"/>
      <protection locked="0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12" fillId="11" borderId="8" xfId="0" applyFont="1" applyFill="1" applyBorder="1" applyAlignment="1">
      <alignment horizontal="left" vertical="center"/>
    </xf>
    <xf numFmtId="0" fontId="12" fillId="11" borderId="8" xfId="0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0" fontId="23" fillId="11" borderId="15" xfId="0" applyFont="1" applyFill="1" applyBorder="1" applyAlignment="1">
      <alignment horizontal="center" vertical="center"/>
    </xf>
    <xf numFmtId="1" fontId="23" fillId="11" borderId="3" xfId="0" applyNumberFormat="1" applyFont="1" applyFill="1" applyBorder="1" applyAlignment="1">
      <alignment horizontal="center" vertical="center"/>
    </xf>
    <xf numFmtId="165" fontId="23" fillId="12" borderId="14" xfId="0" applyNumberFormat="1" applyFont="1" applyFill="1" applyBorder="1" applyAlignment="1">
      <alignment horizontal="center" vertical="center"/>
    </xf>
    <xf numFmtId="0" fontId="28" fillId="11" borderId="3" xfId="0" applyFont="1" applyFill="1" applyBorder="1" applyAlignment="1">
      <alignment horizontal="center" vertical="center"/>
    </xf>
    <xf numFmtId="0" fontId="27" fillId="0" borderId="0" xfId="0" applyFont="1" applyAlignment="1"/>
    <xf numFmtId="0" fontId="12" fillId="13" borderId="3" xfId="0" applyFont="1" applyFill="1" applyBorder="1" applyAlignment="1">
      <alignment horizontal="left" vertical="center"/>
    </xf>
    <xf numFmtId="0" fontId="13" fillId="13" borderId="16" xfId="0" applyFont="1" applyFill="1" applyBorder="1" applyAlignment="1">
      <alignment horizontal="center" vertical="center"/>
    </xf>
    <xf numFmtId="165" fontId="12" fillId="14" borderId="19" xfId="0" applyNumberFormat="1" applyFont="1" applyFill="1" applyBorder="1" applyAlignment="1">
      <alignment horizontal="center" vertical="center" wrapText="1"/>
    </xf>
    <xf numFmtId="0" fontId="12" fillId="13" borderId="8" xfId="0" applyFont="1" applyFill="1" applyBorder="1" applyAlignment="1">
      <alignment horizontal="left" vertical="center"/>
    </xf>
    <xf numFmtId="0" fontId="12" fillId="13" borderId="8" xfId="0" applyFont="1" applyFill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0" fontId="13" fillId="0" borderId="1" xfId="0" applyFont="1" applyBorder="1" applyAlignment="1"/>
    <xf numFmtId="0" fontId="0" fillId="0" borderId="0" xfId="0" applyFont="1" applyAlignment="1"/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0" fontId="13" fillId="0" borderId="15" xfId="0" applyFont="1" applyBorder="1" applyAlignment="1">
      <alignment horizontal="center" wrapText="1"/>
    </xf>
    <xf numFmtId="0" fontId="0" fillId="0" borderId="0" xfId="0" applyFont="1" applyAlignment="1"/>
    <xf numFmtId="0" fontId="13" fillId="0" borderId="19" xfId="0" applyFont="1" applyBorder="1" applyAlignment="1">
      <alignment horizontal="left"/>
    </xf>
    <xf numFmtId="0" fontId="13" fillId="0" borderId="4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164" fontId="13" fillId="0" borderId="3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horizontal="center" vertical="center"/>
    </xf>
    <xf numFmtId="164" fontId="17" fillId="0" borderId="2" xfId="0" applyNumberFormat="1" applyFont="1" applyFill="1" applyBorder="1" applyAlignment="1">
      <alignment horizontal="center" vertical="center"/>
    </xf>
    <xf numFmtId="164" fontId="16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/>
    <xf numFmtId="49" fontId="12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164" fontId="17" fillId="0" borderId="4" xfId="0" applyNumberFormat="1" applyFont="1" applyFill="1" applyBorder="1" applyAlignment="1">
      <alignment horizontal="center" vertical="center"/>
    </xf>
    <xf numFmtId="164" fontId="17" fillId="0" borderId="3" xfId="0" applyNumberFormat="1" applyFont="1" applyFill="1" applyBorder="1" applyAlignment="1">
      <alignment horizontal="center"/>
    </xf>
    <xf numFmtId="0" fontId="22" fillId="0" borderId="0" xfId="0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3" fillId="3" borderId="3" xfId="0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6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10" fillId="0" borderId="16" xfId="0" applyFont="1" applyBorder="1" applyAlignment="1">
      <alignment horizontal="right" vertical="center" wrapText="1"/>
    </xf>
    <xf numFmtId="49" fontId="12" fillId="0" borderId="3" xfId="0" applyNumberFormat="1" applyFont="1" applyBorder="1" applyAlignment="1">
      <alignment horizontal="right" vertical="center"/>
    </xf>
    <xf numFmtId="164" fontId="13" fillId="0" borderId="3" xfId="0" applyNumberFormat="1" applyFont="1" applyBorder="1" applyAlignment="1">
      <alignment horizontal="right"/>
    </xf>
    <xf numFmtId="0" fontId="13" fillId="0" borderId="3" xfId="0" applyFont="1" applyBorder="1" applyAlignment="1">
      <alignment horizontal="right"/>
    </xf>
    <xf numFmtId="164" fontId="13" fillId="3" borderId="3" xfId="0" applyNumberFormat="1" applyFont="1" applyFill="1" applyBorder="1" applyAlignment="1">
      <alignment horizontal="right" vertical="center"/>
    </xf>
    <xf numFmtId="164" fontId="17" fillId="0" borderId="3" xfId="0" applyNumberFormat="1" applyFont="1" applyBorder="1" applyAlignment="1">
      <alignment horizontal="right"/>
    </xf>
    <xf numFmtId="0" fontId="10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164" fontId="19" fillId="10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Fill="1" applyBorder="1" applyAlignment="1">
      <alignment horizontal="center" vertical="center"/>
    </xf>
    <xf numFmtId="164" fontId="19" fillId="0" borderId="3" xfId="0" applyNumberFormat="1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/>
    </xf>
    <xf numFmtId="0" fontId="0" fillId="0" borderId="0" xfId="0" applyFont="1" applyAlignment="1"/>
    <xf numFmtId="0" fontId="12" fillId="0" borderId="3" xfId="0" quotePrefix="1" applyFont="1" applyBorder="1" applyAlignment="1">
      <alignment horizontal="left" vertical="center"/>
    </xf>
    <xf numFmtId="0" fontId="14" fillId="0" borderId="5" xfId="0" applyFont="1" applyBorder="1" applyAlignment="1"/>
    <xf numFmtId="0" fontId="15" fillId="0" borderId="6" xfId="0" applyFont="1" applyBorder="1" applyAlignment="1"/>
    <xf numFmtId="0" fontId="14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14" fillId="0" borderId="9" xfId="0" applyFont="1" applyBorder="1" applyAlignment="1"/>
    <xf numFmtId="0" fontId="0" fillId="0" borderId="0" xfId="0" applyFont="1" applyAlignment="1"/>
    <xf numFmtId="0" fontId="42" fillId="0" borderId="5" xfId="0" applyFont="1" applyBorder="1" applyAlignment="1">
      <alignment horizontal="left"/>
    </xf>
    <xf numFmtId="0" fontId="18" fillId="0" borderId="6" xfId="0" applyFont="1" applyBorder="1" applyAlignment="1">
      <alignment horizontal="left"/>
    </xf>
    <xf numFmtId="1" fontId="1" fillId="0" borderId="0" xfId="0" applyNumberFormat="1" applyFont="1" applyAlignment="1"/>
    <xf numFmtId="1" fontId="6" fillId="0" borderId="0" xfId="0" applyNumberFormat="1" applyFont="1" applyAlignment="1"/>
    <xf numFmtId="1" fontId="9" fillId="0" borderId="0" xfId="0" applyNumberFormat="1" applyFont="1" applyAlignment="1"/>
    <xf numFmtId="1" fontId="8" fillId="0" borderId="0" xfId="0" applyNumberFormat="1" applyFont="1" applyAlignment="1">
      <alignment horizontal="center"/>
    </xf>
    <xf numFmtId="1" fontId="10" fillId="0" borderId="16" xfId="0" applyNumberFormat="1" applyFont="1" applyBorder="1" applyAlignment="1">
      <alignment horizontal="center" vertical="center" wrapText="1"/>
    </xf>
    <xf numFmtId="1" fontId="12" fillId="0" borderId="16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 wrapText="1"/>
    </xf>
    <xf numFmtId="1" fontId="12" fillId="3" borderId="3" xfId="0" applyNumberFormat="1" applyFont="1" applyFill="1" applyBorder="1" applyAlignment="1">
      <alignment horizontal="center" vertical="center" wrapText="1"/>
    </xf>
    <xf numFmtId="1" fontId="12" fillId="0" borderId="8" xfId="0" applyNumberFormat="1" applyFont="1" applyBorder="1" applyAlignment="1">
      <alignment horizontal="center" vertical="center"/>
    </xf>
    <xf numFmtId="1" fontId="13" fillId="0" borderId="8" xfId="0" applyNumberFormat="1" applyFont="1" applyBorder="1" applyAlignment="1">
      <alignment horizontal="center" vertical="center"/>
    </xf>
    <xf numFmtId="1" fontId="13" fillId="0" borderId="15" xfId="0" applyNumberFormat="1" applyFont="1" applyBorder="1" applyAlignment="1">
      <alignment horizontal="center" vertical="center"/>
    </xf>
    <xf numFmtId="1" fontId="13" fillId="13" borderId="15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/>
    </xf>
    <xf numFmtId="1" fontId="13" fillId="3" borderId="8" xfId="0" applyNumberFormat="1" applyFont="1" applyFill="1" applyBorder="1" applyAlignment="1">
      <alignment horizontal="center" vertical="center"/>
    </xf>
    <xf numFmtId="1" fontId="13" fillId="3" borderId="1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1" fontId="12" fillId="11" borderId="8" xfId="0" applyNumberFormat="1" applyFont="1" applyFill="1" applyBorder="1" applyAlignment="1">
      <alignment horizontal="left" vertical="center"/>
    </xf>
    <xf numFmtId="1" fontId="31" fillId="0" borderId="8" xfId="0" applyNumberFormat="1" applyFont="1" applyBorder="1" applyAlignment="1">
      <alignment horizontal="center" vertical="center"/>
    </xf>
    <xf numFmtId="1" fontId="31" fillId="0" borderId="15" xfId="0" applyNumberFormat="1" applyFont="1" applyBorder="1" applyAlignment="1">
      <alignment horizontal="center" vertical="center"/>
    </xf>
    <xf numFmtId="1" fontId="13" fillId="0" borderId="15" xfId="0" applyNumberFormat="1" applyFont="1" applyFill="1" applyBorder="1" applyAlignment="1">
      <alignment horizontal="center" vertical="center"/>
    </xf>
    <xf numFmtId="1" fontId="12" fillId="0" borderId="3" xfId="0" applyNumberFormat="1" applyFont="1" applyBorder="1" applyAlignment="1">
      <alignment horizontal="left" vertical="center"/>
    </xf>
    <xf numFmtId="1" fontId="31" fillId="0" borderId="22" xfId="0" applyNumberFormat="1" applyFont="1" applyFill="1" applyBorder="1" applyAlignment="1" applyProtection="1">
      <alignment horizontal="center" vertical="center"/>
      <protection locked="0"/>
    </xf>
    <xf numFmtId="1" fontId="17" fillId="0" borderId="6" xfId="0" applyNumberFormat="1" applyFont="1" applyBorder="1" applyAlignment="1">
      <alignment horizontal="left" vertical="center" wrapText="1"/>
    </xf>
    <xf numFmtId="1" fontId="17" fillId="0" borderId="3" xfId="0" applyNumberFormat="1" applyFont="1" applyBorder="1" applyAlignment="1">
      <alignment horizontal="center" vertical="center"/>
    </xf>
    <xf numFmtId="1" fontId="12" fillId="0" borderId="0" xfId="0" applyNumberFormat="1" applyFont="1" applyAlignment="1"/>
    <xf numFmtId="1" fontId="0" fillId="0" borderId="0" xfId="0" applyNumberFormat="1" applyFont="1" applyAlignment="1"/>
    <xf numFmtId="1" fontId="31" fillId="3" borderId="15" xfId="0" applyNumberFormat="1" applyFont="1" applyFill="1" applyBorder="1" applyAlignment="1">
      <alignment horizontal="center" vertical="center" wrapText="1"/>
    </xf>
    <xf numFmtId="1" fontId="25" fillId="0" borderId="15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left" vertical="center" wrapText="1"/>
    </xf>
    <xf numFmtId="1" fontId="10" fillId="0" borderId="0" xfId="0" applyNumberFormat="1" applyFont="1" applyAlignment="1">
      <alignment horizontal="center"/>
    </xf>
    <xf numFmtId="0" fontId="12" fillId="15" borderId="3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left" vertical="center"/>
    </xf>
    <xf numFmtId="0" fontId="12" fillId="15" borderId="8" xfId="0" applyFont="1" applyFill="1" applyBorder="1" applyAlignment="1">
      <alignment horizontal="center" vertical="center" wrapText="1"/>
    </xf>
    <xf numFmtId="0" fontId="13" fillId="15" borderId="15" xfId="0" applyFont="1" applyFill="1" applyBorder="1" applyAlignment="1">
      <alignment horizontal="center" vertical="center"/>
    </xf>
    <xf numFmtId="1" fontId="13" fillId="15" borderId="15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13" fillId="0" borderId="16" xfId="2" applyFont="1" applyBorder="1" applyAlignment="1">
      <alignment horizontal="center" vertical="center"/>
    </xf>
    <xf numFmtId="165" fontId="13" fillId="0" borderId="3" xfId="2" applyNumberFormat="1" applyFont="1" applyBorder="1" applyAlignment="1">
      <alignment horizontal="center" vertical="center" wrapText="1"/>
    </xf>
    <xf numFmtId="165" fontId="13" fillId="0" borderId="15" xfId="2" applyNumberFormat="1" applyFont="1" applyBorder="1" applyAlignment="1">
      <alignment horizontal="center" vertical="center" wrapText="1"/>
    </xf>
    <xf numFmtId="1" fontId="13" fillId="0" borderId="15" xfId="2" applyNumberFormat="1" applyFont="1" applyBorder="1" applyAlignment="1">
      <alignment horizontal="center" vertical="center" wrapText="1"/>
    </xf>
    <xf numFmtId="0" fontId="14" fillId="0" borderId="11" xfId="0" applyFont="1" applyBorder="1" applyAlignment="1"/>
    <xf numFmtId="0" fontId="15" fillId="0" borderId="12" xfId="0" applyFont="1" applyBorder="1" applyAlignment="1"/>
    <xf numFmtId="0" fontId="12" fillId="0" borderId="3" xfId="2" applyFont="1" applyBorder="1" applyAlignment="1">
      <alignment horizontal="left" vertical="center"/>
    </xf>
    <xf numFmtId="0" fontId="12" fillId="0" borderId="8" xfId="2" applyFont="1" applyBorder="1" applyAlignment="1">
      <alignment horizontal="left" vertical="center"/>
    </xf>
    <xf numFmtId="0" fontId="12" fillId="0" borderId="8" xfId="2" applyFont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/>
    </xf>
    <xf numFmtId="165" fontId="12" fillId="2" borderId="19" xfId="2" applyNumberFormat="1" applyFont="1" applyFill="1" applyBorder="1" applyAlignment="1">
      <alignment horizontal="center" vertical="center" wrapText="1"/>
    </xf>
    <xf numFmtId="165" fontId="13" fillId="2" borderId="19" xfId="2" applyNumberFormat="1" applyFont="1" applyFill="1" applyBorder="1" applyAlignment="1">
      <alignment horizontal="center" vertical="center" wrapText="1"/>
    </xf>
    <xf numFmtId="0" fontId="29" fillId="3" borderId="3" xfId="2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/>
    </xf>
    <xf numFmtId="1" fontId="13" fillId="3" borderId="3" xfId="2" applyNumberFormat="1" applyFont="1" applyFill="1" applyBorder="1" applyAlignment="1">
      <alignment horizontal="center" vertical="center"/>
    </xf>
    <xf numFmtId="165" fontId="13" fillId="3" borderId="3" xfId="2" applyNumberFormat="1" applyFont="1" applyFill="1" applyBorder="1" applyAlignment="1">
      <alignment horizontal="center" vertical="center" wrapText="1"/>
    </xf>
    <xf numFmtId="1" fontId="13" fillId="3" borderId="3" xfId="2" applyNumberFormat="1" applyFont="1" applyFill="1" applyBorder="1" applyAlignment="1">
      <alignment horizontal="center" vertical="center" wrapText="1"/>
    </xf>
    <xf numFmtId="165" fontId="30" fillId="3" borderId="3" xfId="2" applyNumberFormat="1" applyFont="1" applyFill="1" applyBorder="1" applyAlignment="1">
      <alignment horizontal="center" vertical="center"/>
    </xf>
    <xf numFmtId="1" fontId="30" fillId="3" borderId="3" xfId="2" applyNumberFormat="1" applyFont="1" applyFill="1" applyBorder="1" applyAlignment="1">
      <alignment horizontal="center" vertical="center"/>
    </xf>
    <xf numFmtId="0" fontId="12" fillId="8" borderId="8" xfId="2" applyFont="1" applyFill="1" applyBorder="1" applyAlignment="1">
      <alignment horizontal="left" vertical="center"/>
    </xf>
    <xf numFmtId="0" fontId="12" fillId="8" borderId="8" xfId="2" applyFont="1" applyFill="1" applyBorder="1" applyAlignment="1">
      <alignment horizontal="center" vertical="center" wrapText="1"/>
    </xf>
    <xf numFmtId="165" fontId="13" fillId="9" borderId="19" xfId="2" applyNumberFormat="1" applyFont="1" applyFill="1" applyBorder="1" applyAlignment="1">
      <alignment horizontal="center" vertical="center" wrapText="1"/>
    </xf>
    <xf numFmtId="0" fontId="26" fillId="8" borderId="3" xfId="2" applyFont="1" applyFill="1" applyBorder="1" applyAlignment="1">
      <alignment horizontal="center" vertical="center"/>
    </xf>
    <xf numFmtId="165" fontId="30" fillId="10" borderId="3" xfId="2" applyNumberFormat="1" applyFont="1" applyFill="1" applyBorder="1" applyAlignment="1">
      <alignment horizontal="center" vertical="center"/>
    </xf>
    <xf numFmtId="1" fontId="30" fillId="10" borderId="3" xfId="2" applyNumberFormat="1" applyFont="1" applyFill="1" applyBorder="1" applyAlignment="1">
      <alignment horizontal="center" vertical="center"/>
    </xf>
    <xf numFmtId="0" fontId="41" fillId="0" borderId="3" xfId="2" applyFont="1" applyBorder="1" applyAlignment="1">
      <alignment horizontal="center" vertical="center"/>
    </xf>
    <xf numFmtId="165" fontId="14" fillId="3" borderId="3" xfId="2" applyNumberFormat="1" applyFont="1" applyFill="1" applyBorder="1" applyAlignment="1">
      <alignment horizontal="center" vertical="center" wrapText="1"/>
    </xf>
    <xf numFmtId="1" fontId="14" fillId="3" borderId="3" xfId="2" applyNumberFormat="1" applyFont="1" applyFill="1" applyBorder="1" applyAlignment="1">
      <alignment horizontal="center" vertical="center" wrapText="1"/>
    </xf>
    <xf numFmtId="164" fontId="43" fillId="0" borderId="0" xfId="0" applyNumberFormat="1" applyFont="1" applyAlignment="1">
      <alignment horizontal="center"/>
    </xf>
    <xf numFmtId="164" fontId="13" fillId="6" borderId="24" xfId="0" applyNumberFormat="1" applyFont="1" applyFill="1" applyBorder="1" applyAlignment="1" applyProtection="1">
      <alignment vertical="center"/>
      <protection locked="0"/>
    </xf>
    <xf numFmtId="164" fontId="17" fillId="2" borderId="19" xfId="0" applyNumberFormat="1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left"/>
    </xf>
    <xf numFmtId="0" fontId="15" fillId="0" borderId="7" xfId="0" applyFont="1" applyBorder="1" applyAlignment="1">
      <alignment horizontal="left"/>
    </xf>
    <xf numFmtId="0" fontId="14" fillId="0" borderId="17" xfId="0" applyFont="1" applyFill="1" applyBorder="1" applyAlignment="1">
      <alignment horizontal="left"/>
    </xf>
    <xf numFmtId="0" fontId="15" fillId="0" borderId="7" xfId="0" applyFont="1" applyFill="1" applyBorder="1" applyAlignment="1">
      <alignment horizontal="left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2" fillId="16" borderId="8" xfId="0" applyFont="1" applyFill="1" applyBorder="1" applyAlignment="1">
      <alignment horizontal="left" vertical="center"/>
    </xf>
    <xf numFmtId="0" fontId="12" fillId="16" borderId="8" xfId="0" applyFont="1" applyFill="1" applyBorder="1" applyAlignment="1">
      <alignment horizontal="center" vertical="center" wrapText="1"/>
    </xf>
    <xf numFmtId="0" fontId="23" fillId="16" borderId="15" xfId="0" applyFont="1" applyFill="1" applyBorder="1" applyAlignment="1">
      <alignment horizontal="center" vertical="center"/>
    </xf>
    <xf numFmtId="1" fontId="23" fillId="16" borderId="3" xfId="0" applyNumberFormat="1" applyFont="1" applyFill="1" applyBorder="1" applyAlignment="1">
      <alignment horizontal="center" vertical="center"/>
    </xf>
    <xf numFmtId="165" fontId="12" fillId="17" borderId="19" xfId="0" applyNumberFormat="1" applyFont="1" applyFill="1" applyBorder="1" applyAlignment="1">
      <alignment horizontal="center" vertical="center" wrapText="1"/>
    </xf>
    <xf numFmtId="164" fontId="13" fillId="16" borderId="3" xfId="0" applyNumberFormat="1" applyFont="1" applyFill="1" applyBorder="1" applyAlignment="1">
      <alignment horizontal="center" vertical="center"/>
    </xf>
    <xf numFmtId="164" fontId="19" fillId="18" borderId="3" xfId="0" applyNumberFormat="1" applyFont="1" applyFill="1" applyBorder="1" applyAlignment="1">
      <alignment horizontal="center" vertical="center"/>
    </xf>
    <xf numFmtId="0" fontId="23" fillId="0" borderId="15" xfId="0" applyFont="1" applyFill="1" applyBorder="1" applyAlignment="1">
      <alignment horizontal="center" vertical="center"/>
    </xf>
    <xf numFmtId="1" fontId="23" fillId="0" borderId="3" xfId="0" applyNumberFormat="1" applyFont="1" applyFill="1" applyBorder="1" applyAlignment="1">
      <alignment horizontal="center" vertical="center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9" fillId="16" borderId="3" xfId="0" applyNumberFormat="1" applyFont="1" applyFill="1" applyBorder="1" applyAlignment="1">
      <alignment horizontal="center" vertical="center"/>
    </xf>
    <xf numFmtId="165" fontId="12" fillId="16" borderId="19" xfId="0" applyNumberFormat="1" applyFont="1" applyFill="1" applyBorder="1" applyAlignment="1">
      <alignment horizontal="center" vertical="center" wrapText="1"/>
    </xf>
    <xf numFmtId="3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/>
    <xf numFmtId="0" fontId="12" fillId="0" borderId="7" xfId="0" applyFont="1" applyFill="1" applyBorder="1" applyAlignment="1">
      <alignment horizontal="center" vertical="center" wrapText="1"/>
    </xf>
    <xf numFmtId="0" fontId="23" fillId="0" borderId="22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left" vertical="center" wrapText="1"/>
    </xf>
    <xf numFmtId="0" fontId="13" fillId="0" borderId="18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/>
    <xf numFmtId="0" fontId="1" fillId="0" borderId="12" xfId="0" applyFont="1" applyFill="1" applyBorder="1" applyAlignment="1"/>
    <xf numFmtId="0" fontId="12" fillId="0" borderId="3" xfId="0" quotePrefix="1" applyFont="1" applyFill="1" applyBorder="1" applyAlignment="1">
      <alignment horizontal="left" vertical="center"/>
    </xf>
    <xf numFmtId="0" fontId="13" fillId="0" borderId="5" xfId="0" applyFont="1" applyFill="1" applyBorder="1" applyAlignment="1"/>
    <xf numFmtId="0" fontId="17" fillId="0" borderId="6" xfId="0" applyFont="1" applyFill="1" applyBorder="1" applyAlignment="1"/>
    <xf numFmtId="0" fontId="17" fillId="0" borderId="11" xfId="0" applyFont="1" applyFill="1" applyBorder="1" applyAlignment="1">
      <alignment horizontal="center" vertical="center" wrapText="1"/>
    </xf>
    <xf numFmtId="0" fontId="12" fillId="0" borderId="3" xfId="2" applyFont="1" applyFill="1" applyBorder="1" applyAlignment="1">
      <alignment horizontal="left" vertical="center"/>
    </xf>
    <xf numFmtId="0" fontId="12" fillId="0" borderId="8" xfId="2" applyFont="1" applyFill="1" applyBorder="1" applyAlignment="1">
      <alignment horizontal="left" vertical="center"/>
    </xf>
    <xf numFmtId="0" fontId="12" fillId="0" borderId="7" xfId="2" applyFont="1" applyFill="1" applyBorder="1" applyAlignment="1">
      <alignment horizontal="center" vertical="center" wrapText="1"/>
    </xf>
    <xf numFmtId="0" fontId="13" fillId="0" borderId="22" xfId="2" applyFont="1" applyFill="1" applyBorder="1" applyAlignment="1">
      <alignment horizontal="center" vertical="center"/>
    </xf>
    <xf numFmtId="0" fontId="1" fillId="0" borderId="11" xfId="0" applyFont="1" applyFill="1" applyBorder="1"/>
    <xf numFmtId="0" fontId="1" fillId="0" borderId="12" xfId="0" applyFont="1" applyFill="1" applyBorder="1"/>
    <xf numFmtId="164" fontId="13" fillId="0" borderId="11" xfId="0" applyNumberFormat="1" applyFont="1" applyFill="1" applyBorder="1" applyAlignment="1">
      <alignment horizontal="left" vertical="center" wrapText="1"/>
    </xf>
    <xf numFmtId="164" fontId="17" fillId="0" borderId="12" xfId="0" applyNumberFormat="1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/>
    <xf numFmtId="164" fontId="13" fillId="0" borderId="22" xfId="0" applyNumberFormat="1" applyFont="1" applyFill="1" applyBorder="1" applyAlignment="1">
      <alignment horizontal="center" vertical="center"/>
    </xf>
    <xf numFmtId="0" fontId="1" fillId="0" borderId="10" xfId="0" applyFont="1" applyFill="1" applyBorder="1"/>
    <xf numFmtId="0" fontId="1" fillId="0" borderId="0" xfId="0" applyFont="1" applyFill="1" applyAlignment="1"/>
    <xf numFmtId="0" fontId="1" fillId="0" borderId="18" xfId="0" applyFont="1" applyFill="1" applyBorder="1"/>
    <xf numFmtId="0" fontId="13" fillId="0" borderId="18" xfId="0" applyFont="1" applyFill="1" applyBorder="1" applyAlignment="1">
      <alignment horizontal="center"/>
    </xf>
    <xf numFmtId="0" fontId="13" fillId="0" borderId="1" xfId="0" applyFont="1" applyFill="1" applyBorder="1" applyAlignment="1"/>
    <xf numFmtId="0" fontId="26" fillId="0" borderId="22" xfId="2" applyFont="1" applyFill="1" applyBorder="1" applyAlignment="1">
      <alignment horizontal="center" vertical="center"/>
    </xf>
    <xf numFmtId="0" fontId="30" fillId="0" borderId="22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22" xfId="0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center" vertical="center"/>
    </xf>
    <xf numFmtId="0" fontId="25" fillId="0" borderId="27" xfId="0" applyFont="1" applyFill="1" applyBorder="1" applyAlignment="1" applyProtection="1">
      <alignment horizontal="center" vertical="center"/>
      <protection locked="0"/>
    </xf>
    <xf numFmtId="0" fontId="26" fillId="0" borderId="3" xfId="0" applyFont="1" applyFill="1" applyBorder="1" applyAlignment="1">
      <alignment horizontal="left" vertical="center"/>
    </xf>
    <xf numFmtId="0" fontId="25" fillId="0" borderId="22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 vertical="center" wrapText="1"/>
    </xf>
    <xf numFmtId="0" fontId="13" fillId="0" borderId="22" xfId="0" applyFont="1" applyFill="1" applyBorder="1" applyAlignment="1">
      <alignment horizontal="center" wrapText="1"/>
    </xf>
    <xf numFmtId="0" fontId="17" fillId="0" borderId="9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vertical="center" wrapText="1"/>
    </xf>
    <xf numFmtId="0" fontId="1" fillId="0" borderId="22" xfId="0" applyFont="1" applyFill="1" applyBorder="1" applyAlignment="1"/>
    <xf numFmtId="0" fontId="12" fillId="0" borderId="5" xfId="0" applyFont="1" applyFill="1" applyBorder="1" applyAlignment="1">
      <alignment horizontal="left"/>
    </xf>
    <xf numFmtId="0" fontId="10" fillId="0" borderId="6" xfId="0" applyFont="1" applyFill="1" applyBorder="1" applyAlignment="1">
      <alignment horizontal="left"/>
    </xf>
    <xf numFmtId="0" fontId="13" fillId="0" borderId="11" xfId="0" applyFont="1" applyFill="1" applyBorder="1" applyAlignment="1"/>
    <xf numFmtId="0" fontId="13" fillId="0" borderId="9" xfId="0" applyFont="1" applyFill="1" applyBorder="1" applyAlignment="1"/>
    <xf numFmtId="0" fontId="12" fillId="0" borderId="22" xfId="0" quotePrefix="1" applyFont="1" applyFill="1" applyBorder="1" applyAlignment="1" applyProtection="1">
      <alignment horizontal="center" vertical="center"/>
      <protection locked="0" hidden="1"/>
    </xf>
    <xf numFmtId="0" fontId="13" fillId="0" borderId="23" xfId="0" applyFont="1" applyFill="1" applyBorder="1" applyAlignment="1" applyProtection="1">
      <alignment horizontal="left" vertical="center"/>
      <protection locked="0"/>
    </xf>
    <xf numFmtId="0" fontId="13" fillId="0" borderId="22" xfId="0" applyFont="1" applyFill="1" applyBorder="1" applyAlignment="1" applyProtection="1">
      <alignment horizontal="center" vertical="center"/>
      <protection locked="0"/>
    </xf>
    <xf numFmtId="0" fontId="12" fillId="0" borderId="16" xfId="0" applyFont="1" applyFill="1" applyBorder="1" applyAlignment="1">
      <alignment horizontal="left" vertical="center"/>
    </xf>
    <xf numFmtId="0" fontId="12" fillId="0" borderId="15" xfId="0" applyFont="1" applyFill="1" applyBorder="1" applyAlignment="1">
      <alignment horizontal="left" vertical="center"/>
    </xf>
    <xf numFmtId="0" fontId="12" fillId="0" borderId="14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/>
    </xf>
    <xf numFmtId="0" fontId="3" fillId="0" borderId="22" xfId="0" applyFont="1" applyFill="1" applyBorder="1" applyAlignment="1"/>
    <xf numFmtId="0" fontId="3" fillId="0" borderId="2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44" fillId="0" borderId="0" xfId="0" applyFont="1" applyAlignment="1"/>
    <xf numFmtId="0" fontId="44" fillId="0" borderId="0" xfId="0" applyFont="1" applyAlignment="1">
      <alignment vertical="center"/>
    </xf>
    <xf numFmtId="0" fontId="0" fillId="0" borderId="0" xfId="0" applyFont="1" applyAlignment="1"/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164" fontId="10" fillId="0" borderId="10" xfId="0" applyNumberFormat="1" applyFont="1" applyBorder="1" applyAlignment="1">
      <alignment horizontal="center" vertical="center" wrapText="1"/>
    </xf>
    <xf numFmtId="0" fontId="11" fillId="0" borderId="16" xfId="0" applyFont="1" applyBorder="1"/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0" fontId="11" fillId="0" borderId="10" xfId="0" applyFont="1" applyBorder="1"/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164" fontId="14" fillId="3" borderId="4" xfId="0" applyNumberFormat="1" applyFont="1" applyFill="1" applyBorder="1" applyAlignment="1">
      <alignment horizontal="center" vertical="center"/>
    </xf>
    <xf numFmtId="164" fontId="14" fillId="3" borderId="18" xfId="0" applyNumberFormat="1" applyFont="1" applyFill="1" applyBorder="1" applyAlignment="1">
      <alignment horizontal="center" vertical="center"/>
    </xf>
    <xf numFmtId="3" fontId="13" fillId="3" borderId="4" xfId="0" applyNumberFormat="1" applyFont="1" applyFill="1" applyBorder="1" applyAlignment="1">
      <alignment horizontal="center" vertical="center"/>
    </xf>
    <xf numFmtId="3" fontId="13" fillId="3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/>
    </xf>
    <xf numFmtId="164" fontId="13" fillId="3" borderId="18" xfId="0" applyNumberFormat="1" applyFont="1" applyFill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31" fillId="6" borderId="25" xfId="0" applyNumberFormat="1" applyFont="1" applyFill="1" applyBorder="1" applyAlignment="1" applyProtection="1">
      <alignment horizontal="center" vertical="center"/>
      <protection locked="0"/>
    </xf>
    <xf numFmtId="164" fontId="31" fillId="6" borderId="26" xfId="0" applyNumberFormat="1" applyFont="1" applyFill="1" applyBorder="1" applyAlignment="1" applyProtection="1">
      <alignment horizontal="center" vertical="center"/>
      <protection locked="0"/>
    </xf>
    <xf numFmtId="164" fontId="31" fillId="7" borderId="25" xfId="0" applyNumberFormat="1" applyFont="1" applyFill="1" applyBorder="1" applyAlignment="1" applyProtection="1">
      <alignment horizontal="center" vertical="center"/>
      <protection locked="0"/>
    </xf>
    <xf numFmtId="164" fontId="31" fillId="7" borderId="26" xfId="0" applyNumberFormat="1" applyFont="1" applyFill="1" applyBorder="1" applyAlignment="1" applyProtection="1">
      <alignment horizontal="center" vertical="center"/>
      <protection locked="0"/>
    </xf>
    <xf numFmtId="0" fontId="11" fillId="0" borderId="18" xfId="0" applyFont="1" applyBorder="1"/>
    <xf numFmtId="164" fontId="15" fillId="3" borderId="4" xfId="0" applyNumberFormat="1" applyFont="1" applyFill="1" applyBorder="1" applyAlignment="1">
      <alignment horizontal="center" vertical="center"/>
    </xf>
    <xf numFmtId="164" fontId="15" fillId="3" borderId="18" xfId="0" applyNumberFormat="1" applyFont="1" applyFill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164" fontId="15" fillId="3" borderId="6" xfId="0" applyNumberFormat="1" applyFont="1" applyFill="1" applyBorder="1" applyAlignment="1">
      <alignment horizontal="center" vertical="center"/>
    </xf>
    <xf numFmtId="164" fontId="14" fillId="0" borderId="12" xfId="0" applyNumberFormat="1" applyFont="1" applyBorder="1" applyAlignment="1">
      <alignment horizontal="center" vertical="center"/>
    </xf>
    <xf numFmtId="164" fontId="14" fillId="3" borderId="6" xfId="0" applyNumberFormat="1" applyFont="1" applyFill="1" applyBorder="1" applyAlignment="1">
      <alignment horizontal="center" vertical="center"/>
    </xf>
    <xf numFmtId="164" fontId="14" fillId="3" borderId="12" xfId="0" applyNumberFormat="1" applyFont="1" applyFill="1" applyBorder="1" applyAlignment="1">
      <alignment horizontal="center" vertical="center"/>
    </xf>
    <xf numFmtId="164" fontId="13" fillId="3" borderId="4" xfId="0" applyNumberFormat="1" applyFont="1" applyFill="1" applyBorder="1" applyAlignment="1">
      <alignment horizontal="center" vertical="center" wrapText="1"/>
    </xf>
    <xf numFmtId="164" fontId="13" fillId="3" borderId="18" xfId="0" applyNumberFormat="1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164" fontId="13" fillId="0" borderId="4" xfId="0" applyNumberFormat="1" applyFont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32" fillId="3" borderId="4" xfId="0" applyNumberFormat="1" applyFont="1" applyFill="1" applyBorder="1" applyAlignment="1">
      <alignment horizontal="center" vertical="center"/>
    </xf>
    <xf numFmtId="164" fontId="32" fillId="3" borderId="18" xfId="0" applyNumberFormat="1" applyFont="1" applyFill="1" applyBorder="1" applyAlignment="1">
      <alignment horizontal="center" vertical="center"/>
    </xf>
    <xf numFmtId="164" fontId="15" fillId="3" borderId="12" xfId="0" applyNumberFormat="1" applyFont="1" applyFill="1" applyBorder="1" applyAlignment="1">
      <alignment horizontal="center" vertical="center"/>
    </xf>
    <xf numFmtId="164" fontId="14" fillId="3" borderId="16" xfId="0" applyNumberFormat="1" applyFont="1" applyFill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32" fillId="0" borderId="4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/>
    </xf>
    <xf numFmtId="164" fontId="23" fillId="3" borderId="18" xfId="0" applyNumberFormat="1" applyFont="1" applyFill="1" applyBorder="1" applyAlignment="1">
      <alignment horizontal="center"/>
    </xf>
    <xf numFmtId="164" fontId="23" fillId="3" borderId="16" xfId="0" applyNumberFormat="1" applyFont="1" applyFill="1" applyBorder="1" applyAlignment="1">
      <alignment horizontal="center"/>
    </xf>
    <xf numFmtId="164" fontId="15" fillId="3" borderId="16" xfId="0" applyNumberFormat="1" applyFont="1" applyFill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/>
    </xf>
    <xf numFmtId="164" fontId="13" fillId="0" borderId="12" xfId="0" applyNumberFormat="1" applyFont="1" applyBorder="1" applyAlignment="1">
      <alignment horizontal="center"/>
    </xf>
    <xf numFmtId="164" fontId="33" fillId="3" borderId="4" xfId="0" applyNumberFormat="1" applyFont="1" applyFill="1" applyBorder="1" applyAlignment="1">
      <alignment horizontal="center" vertical="center"/>
    </xf>
    <xf numFmtId="164" fontId="33" fillId="3" borderId="18" xfId="0" applyNumberFormat="1" applyFont="1" applyFill="1" applyBorder="1" applyAlignment="1">
      <alignment horizontal="center" vertical="center"/>
    </xf>
    <xf numFmtId="0" fontId="34" fillId="0" borderId="10" xfId="0" applyFont="1" applyBorder="1"/>
    <xf numFmtId="0" fontId="34" fillId="0" borderId="18" xfId="0" applyFont="1" applyBorder="1"/>
    <xf numFmtId="164" fontId="17" fillId="0" borderId="4" xfId="0" applyNumberFormat="1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164" fontId="13" fillId="3" borderId="6" xfId="0" applyNumberFormat="1" applyFont="1" applyFill="1" applyBorder="1" applyAlignment="1">
      <alignment horizontal="center" vertical="center"/>
    </xf>
    <xf numFmtId="164" fontId="31" fillId="3" borderId="4" xfId="0" applyNumberFormat="1" applyFont="1" applyFill="1" applyBorder="1" applyAlignment="1">
      <alignment horizontal="center" vertical="center"/>
    </xf>
    <xf numFmtId="164" fontId="31" fillId="3" borderId="18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3" fontId="13" fillId="3" borderId="16" xfId="0" applyNumberFormat="1" applyFont="1" applyFill="1" applyBorder="1" applyAlignment="1">
      <alignment horizontal="center" vertical="center"/>
    </xf>
    <xf numFmtId="164" fontId="31" fillId="3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17" fillId="2" borderId="20" xfId="0" applyNumberFormat="1" applyFont="1" applyFill="1" applyBorder="1" applyAlignment="1">
      <alignment horizontal="center" vertical="center" wrapText="1"/>
    </xf>
    <xf numFmtId="0" fontId="17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3" fillId="3" borderId="4" xfId="0" applyNumberFormat="1" applyFont="1" applyFill="1" applyBorder="1" applyAlignment="1">
      <alignment horizontal="center" vertical="center"/>
    </xf>
    <xf numFmtId="164" fontId="23" fillId="3" borderId="18" xfId="0" applyNumberFormat="1" applyFont="1" applyFill="1" applyBorder="1" applyAlignment="1">
      <alignment horizontal="center" vertical="center"/>
    </xf>
    <xf numFmtId="164" fontId="23" fillId="3" borderId="16" xfId="0" applyNumberFormat="1" applyFont="1" applyFill="1" applyBorder="1" applyAlignment="1">
      <alignment horizontal="center" vertical="center"/>
    </xf>
    <xf numFmtId="164" fontId="32" fillId="3" borderId="16" xfId="0" applyNumberFormat="1" applyFont="1" applyFill="1" applyBorder="1" applyAlignment="1">
      <alignment horizontal="center" vertical="center"/>
    </xf>
    <xf numFmtId="164" fontId="13" fillId="3" borderId="16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3" fillId="0" borderId="22" xfId="0" applyFont="1" applyFill="1" applyBorder="1" applyAlignment="1">
      <alignment horizontal="center" vertical="center" wrapText="1"/>
    </xf>
    <xf numFmtId="164" fontId="10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 vertical="center"/>
    </xf>
    <xf numFmtId="0" fontId="47" fillId="0" borderId="1" xfId="0" applyFont="1" applyFill="1" applyBorder="1" applyAlignment="1">
      <alignment horizontal="center" vertical="center"/>
    </xf>
    <xf numFmtId="0" fontId="47" fillId="0" borderId="28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 wrapText="1"/>
    </xf>
    <xf numFmtId="0" fontId="17" fillId="0" borderId="12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Normal 3" xfId="1" xr:uid="{00000000-0005-0000-0000-000002000000}"/>
    <cellStyle name="Normal 4" xfId="3" xr:uid="{00000000-0005-0000-0000-000003000000}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371476</xdr:colOff>
      <xdr:row>3</xdr:row>
      <xdr:rowOff>0</xdr:rowOff>
    </xdr:from>
    <xdr:ext cx="1905000" cy="123825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47701" y="942975"/>
          <a:ext cx="1905000" cy="123825"/>
          <a:chOff x="4722113" y="3780000"/>
          <a:chExt cx="1247775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12</xdr:col>
      <xdr:colOff>295275</xdr:colOff>
      <xdr:row>2</xdr:row>
      <xdr:rowOff>295275</xdr:rowOff>
    </xdr:from>
    <xdr:ext cx="1743075" cy="47625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6677025" y="828675"/>
          <a:ext cx="1743075" cy="47625"/>
          <a:chOff x="4331588" y="3780000"/>
          <a:chExt cx="2028825" cy="0"/>
        </a:xfrm>
      </xdr:grpSpPr>
      <xdr:cxnSp macro="">
        <xdr:nvCxnSpPr>
          <xdr:cNvPr id="5" name="Shap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1965803" y="741025"/>
          <a:ext cx="1800225" cy="38100"/>
          <a:chOff x="4445888" y="3780000"/>
          <a:chExt cx="1800225" cy="0"/>
        </a:xfrm>
      </xdr:grpSpPr>
      <xdr:cxnSp macro="">
        <xdr:nvCxnSpPr>
          <xdr:cNvPr id="5" name="Shape 5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pSpPr/>
      </xdr:nvGrpSpPr>
      <xdr:grpSpPr>
        <a:xfrm>
          <a:off x="15103284" y="740253"/>
          <a:ext cx="1588558" cy="141813"/>
          <a:chOff x="8286750" y="763849"/>
          <a:chExt cx="1588558" cy="141813"/>
        </a:xfrm>
      </xdr:grpSpPr>
      <xdr:cxnSp macro="">
        <xdr:nvCxnSpPr>
          <xdr:cNvPr id="6" name="Shape 6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1965803" y="741025"/>
          <a:ext cx="1800225" cy="38100"/>
          <a:chOff x="4445888" y="3780000"/>
          <a:chExt cx="1800225" cy="0"/>
        </a:xfrm>
      </xdr:grpSpPr>
      <xdr:cxnSp macro="">
        <xdr:nvCxnSpPr>
          <xdr:cNvPr id="8" name="Shape 5">
            <a:extLst>
              <a:ext uri="{FF2B5EF4-FFF2-40B4-BE49-F238E27FC236}">
                <a16:creationId xmlns:a16="http://schemas.microsoft.com/office/drawing/2014/main" id="{00000000-0008-0000-0100-000008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GrpSpPr/>
      </xdr:nvGrpSpPr>
      <xdr:grpSpPr>
        <a:xfrm>
          <a:off x="15103284" y="743139"/>
          <a:ext cx="1588558" cy="141813"/>
          <a:chOff x="8286750" y="766230"/>
          <a:chExt cx="1588558" cy="141813"/>
        </a:xfrm>
      </xdr:grpSpPr>
      <xdr:cxnSp macro="">
        <xdr:nvCxnSpPr>
          <xdr:cNvPr id="10" name="Shape 6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GrpSpPr/>
      </xdr:nvGrpSpPr>
      <xdr:grpSpPr>
        <a:xfrm>
          <a:off x="1965803" y="741025"/>
          <a:ext cx="1800225" cy="38100"/>
          <a:chOff x="4445888" y="3780000"/>
          <a:chExt cx="1800225" cy="0"/>
        </a:xfrm>
      </xdr:grpSpPr>
      <xdr:cxnSp macro="">
        <xdr:nvCxnSpPr>
          <xdr:cNvPr id="12" name="Shape 5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GrpSpPr/>
      </xdr:nvGrpSpPr>
      <xdr:grpSpPr>
        <a:xfrm>
          <a:off x="15103284" y="743139"/>
          <a:ext cx="1588558" cy="141813"/>
          <a:chOff x="8286750" y="766230"/>
          <a:chExt cx="1588558" cy="141813"/>
        </a:xfrm>
      </xdr:grpSpPr>
      <xdr:cxnSp macro="">
        <xdr:nvCxnSpPr>
          <xdr:cNvPr id="14" name="Shape 6">
            <a:extLst>
              <a:ext uri="{FF2B5EF4-FFF2-40B4-BE49-F238E27FC236}">
                <a16:creationId xmlns:a16="http://schemas.microsoft.com/office/drawing/2014/main" id="{00000000-0008-0000-0100-00000E000000}"/>
              </a:ext>
            </a:extLst>
          </xdr:cNvPr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8"/>
  <sheetViews>
    <sheetView topLeftCell="B1" workbookViewId="0">
      <selection activeCell="K3" sqref="K3:Q3"/>
    </sheetView>
  </sheetViews>
  <sheetFormatPr baseColWidth="10" defaultColWidth="11.1640625" defaultRowHeight="15" customHeight="1"/>
  <cols>
    <col min="1" max="1" width="3.6640625" customWidth="1"/>
    <col min="2" max="2" width="14.1640625" customWidth="1"/>
    <col min="3" max="3" width="6.5" customWidth="1"/>
    <col min="4" max="4" width="8.5" hidden="1" customWidth="1"/>
    <col min="5" max="5" width="7.6640625" style="232" hidden="1" customWidth="1"/>
    <col min="6" max="6" width="8.1640625" style="232" hidden="1" customWidth="1"/>
    <col min="7" max="7" width="7.6640625" style="232" customWidth="1"/>
    <col min="8" max="8" width="9.83203125" style="232" customWidth="1"/>
    <col min="9" max="9" width="10.83203125" style="232" customWidth="1"/>
    <col min="10" max="10" width="9.6640625" style="232" customWidth="1"/>
    <col min="11" max="11" width="10.33203125" style="232" customWidth="1"/>
    <col min="12" max="12" width="10.83203125" style="232" customWidth="1"/>
    <col min="13" max="14" width="10.1640625" style="232" customWidth="1"/>
    <col min="15" max="15" width="10.6640625" style="232" customWidth="1"/>
    <col min="16" max="16" width="10.33203125" style="238" customWidth="1"/>
    <col min="17" max="17" width="9.83203125" style="232" customWidth="1"/>
    <col min="18" max="18" width="12.1640625" style="232" customWidth="1"/>
    <col min="19" max="20" width="9" style="249" customWidth="1"/>
    <col min="21" max="26" width="8" customWidth="1"/>
  </cols>
  <sheetData>
    <row r="1" spans="1:26" ht="16.5" customHeight="1">
      <c r="A1" s="1"/>
      <c r="B1" s="1"/>
      <c r="C1" s="1"/>
      <c r="D1" s="2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3"/>
      <c r="Q1" s="234" t="s">
        <v>0</v>
      </c>
      <c r="R1" s="208"/>
      <c r="S1" s="239"/>
      <c r="T1" s="239"/>
      <c r="U1" s="1"/>
      <c r="V1" s="1"/>
      <c r="W1" s="1"/>
      <c r="X1" s="1"/>
      <c r="Y1" s="1"/>
      <c r="Z1" s="1"/>
    </row>
    <row r="2" spans="1:26" ht="25.5" customHeight="1">
      <c r="A2" s="449" t="s">
        <v>1</v>
      </c>
      <c r="B2" s="449"/>
      <c r="C2" s="449"/>
      <c r="D2" s="449"/>
      <c r="E2" s="449"/>
      <c r="F2" s="449"/>
      <c r="G2" s="449"/>
      <c r="H2" s="449"/>
      <c r="I2" s="230"/>
      <c r="J2" s="230"/>
      <c r="K2" s="452" t="s">
        <v>2</v>
      </c>
      <c r="L2" s="451"/>
      <c r="M2" s="451"/>
      <c r="N2" s="451"/>
      <c r="O2" s="451"/>
      <c r="P2" s="451"/>
      <c r="Q2" s="451"/>
      <c r="R2" s="208"/>
      <c r="S2" s="239"/>
      <c r="T2" s="239"/>
      <c r="U2" s="1"/>
      <c r="V2" s="1"/>
      <c r="W2" s="1"/>
      <c r="X2" s="1"/>
      <c r="Y2" s="1"/>
      <c r="Z2" s="1"/>
    </row>
    <row r="3" spans="1:26" ht="32.25" customHeight="1">
      <c r="A3" s="448" t="s">
        <v>3</v>
      </c>
      <c r="B3" s="448"/>
      <c r="C3" s="448"/>
      <c r="D3" s="448"/>
      <c r="E3" s="448"/>
      <c r="F3" s="448"/>
      <c r="G3" s="448"/>
      <c r="H3" s="448"/>
      <c r="I3" s="230"/>
      <c r="J3" s="230"/>
      <c r="K3" s="450" t="s">
        <v>4</v>
      </c>
      <c r="L3" s="451"/>
      <c r="M3" s="451"/>
      <c r="N3" s="451"/>
      <c r="O3" s="451"/>
      <c r="P3" s="451"/>
      <c r="Q3" s="451"/>
      <c r="R3" s="208"/>
      <c r="S3" s="239"/>
      <c r="T3" s="239"/>
      <c r="U3" s="1"/>
      <c r="V3" s="1"/>
      <c r="W3" s="1"/>
      <c r="X3" s="1"/>
      <c r="Y3" s="1"/>
      <c r="Z3" s="1"/>
    </row>
    <row r="4" spans="1:26" ht="38.25" customHeight="1">
      <c r="A4" s="454" t="s">
        <v>478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240"/>
      <c r="T4" s="240"/>
      <c r="U4" s="6"/>
      <c r="V4" s="6"/>
      <c r="W4" s="6"/>
      <c r="X4" s="6"/>
      <c r="Y4" s="6"/>
      <c r="Z4" s="6"/>
    </row>
    <row r="5" spans="1:26" ht="29.25" customHeight="1">
      <c r="A5" s="456" t="s">
        <v>138</v>
      </c>
      <c r="B5" s="456"/>
      <c r="C5" s="456"/>
      <c r="D5" s="456"/>
      <c r="E5" s="456"/>
      <c r="F5" s="456"/>
      <c r="G5" s="456"/>
      <c r="H5" s="456"/>
      <c r="I5" s="456"/>
      <c r="J5" s="456"/>
      <c r="K5" s="456"/>
      <c r="L5" s="456"/>
      <c r="M5" s="456"/>
      <c r="N5" s="456"/>
      <c r="O5" s="456"/>
      <c r="P5" s="456"/>
      <c r="Q5" s="456"/>
      <c r="R5" s="456"/>
      <c r="S5" s="456"/>
      <c r="T5" s="456"/>
      <c r="U5" s="6"/>
      <c r="V5" s="6"/>
      <c r="W5" s="6"/>
      <c r="X5" s="6"/>
      <c r="Y5" s="6"/>
      <c r="Z5" s="6"/>
    </row>
    <row r="6" spans="1:26" ht="1.5" customHeight="1">
      <c r="A6" s="7"/>
      <c r="B6" s="7"/>
      <c r="C6" s="7"/>
      <c r="D6" s="8"/>
      <c r="E6" s="9"/>
      <c r="F6" s="9"/>
      <c r="G6" s="9"/>
      <c r="H6" s="9"/>
      <c r="I6" s="9"/>
      <c r="J6" s="235"/>
      <c r="K6" s="9"/>
      <c r="L6" s="9"/>
      <c r="M6" s="9"/>
      <c r="N6" s="9"/>
      <c r="O6" s="9"/>
      <c r="P6" s="236"/>
      <c r="Q6" s="9"/>
      <c r="R6" s="34"/>
      <c r="S6" s="241"/>
      <c r="T6" s="241"/>
      <c r="U6" s="7"/>
      <c r="V6" s="7"/>
      <c r="W6" s="7"/>
      <c r="X6" s="7"/>
      <c r="Y6" s="7"/>
      <c r="Z6" s="7"/>
    </row>
    <row r="7" spans="1:26" ht="18" customHeight="1">
      <c r="A7" s="444" t="s">
        <v>5</v>
      </c>
      <c r="B7" s="441" t="s">
        <v>6</v>
      </c>
      <c r="C7" s="429"/>
      <c r="D7" s="453" t="s">
        <v>7</v>
      </c>
      <c r="E7" s="426"/>
      <c r="F7" s="426"/>
      <c r="G7" s="426"/>
      <c r="H7" s="426"/>
      <c r="I7" s="447"/>
      <c r="J7" s="433" t="s">
        <v>8</v>
      </c>
      <c r="K7" s="433" t="s">
        <v>9</v>
      </c>
      <c r="L7" s="433" t="s">
        <v>10</v>
      </c>
      <c r="M7" s="433" t="s">
        <v>11</v>
      </c>
      <c r="N7" s="433" t="s">
        <v>12</v>
      </c>
      <c r="O7" s="433" t="s">
        <v>13</v>
      </c>
      <c r="P7" s="436" t="s">
        <v>476</v>
      </c>
      <c r="Q7" s="433" t="s">
        <v>477</v>
      </c>
      <c r="R7" s="427" t="s">
        <v>14</v>
      </c>
      <c r="S7" s="428"/>
      <c r="T7" s="429"/>
      <c r="U7" s="7"/>
      <c r="V7" s="7"/>
      <c r="W7" s="7"/>
      <c r="X7" s="7"/>
      <c r="Y7" s="7"/>
      <c r="Z7" s="7"/>
    </row>
    <row r="8" spans="1:26" ht="27.75" customHeight="1">
      <c r="A8" s="445"/>
      <c r="B8" s="442"/>
      <c r="C8" s="443"/>
      <c r="D8" s="439" t="s">
        <v>15</v>
      </c>
      <c r="E8" s="439" t="s">
        <v>16</v>
      </c>
      <c r="F8" s="433" t="s">
        <v>17</v>
      </c>
      <c r="G8" s="439" t="s">
        <v>18</v>
      </c>
      <c r="H8" s="433" t="s">
        <v>19</v>
      </c>
      <c r="I8" s="433" t="s">
        <v>20</v>
      </c>
      <c r="J8" s="434"/>
      <c r="K8" s="434"/>
      <c r="L8" s="434"/>
      <c r="M8" s="434"/>
      <c r="N8" s="434"/>
      <c r="O8" s="434"/>
      <c r="P8" s="437"/>
      <c r="Q8" s="434"/>
      <c r="R8" s="430"/>
      <c r="S8" s="431"/>
      <c r="T8" s="432"/>
      <c r="U8" s="7"/>
      <c r="V8" s="7"/>
      <c r="W8" s="7"/>
      <c r="X8" s="7"/>
      <c r="Y8" s="7"/>
      <c r="Z8" s="7"/>
    </row>
    <row r="9" spans="1:26" ht="86.25" customHeight="1">
      <c r="A9" s="440"/>
      <c r="B9" s="430"/>
      <c r="C9" s="432"/>
      <c r="D9" s="440"/>
      <c r="E9" s="435"/>
      <c r="F9" s="435"/>
      <c r="G9" s="435"/>
      <c r="H9" s="435"/>
      <c r="I9" s="435"/>
      <c r="J9" s="434"/>
      <c r="K9" s="435"/>
      <c r="L9" s="435"/>
      <c r="M9" s="435"/>
      <c r="N9" s="435"/>
      <c r="O9" s="435"/>
      <c r="P9" s="438"/>
      <c r="Q9" s="435"/>
      <c r="R9" s="12" t="s">
        <v>21</v>
      </c>
      <c r="S9" s="242" t="s">
        <v>22</v>
      </c>
      <c r="T9" s="242" t="s">
        <v>23</v>
      </c>
      <c r="U9" s="7"/>
      <c r="V9" s="7"/>
      <c r="W9" s="7"/>
      <c r="X9" s="7"/>
      <c r="Y9" s="7"/>
      <c r="Z9" s="7"/>
    </row>
    <row r="10" spans="1:26" ht="14.25" customHeight="1">
      <c r="A10" s="13" t="s">
        <v>24</v>
      </c>
      <c r="B10" s="446" t="s">
        <v>25</v>
      </c>
      <c r="C10" s="447"/>
      <c r="D10" s="13" t="s">
        <v>26</v>
      </c>
      <c r="E10" s="13" t="s">
        <v>27</v>
      </c>
      <c r="F10" s="14" t="s">
        <v>28</v>
      </c>
      <c r="G10" s="14" t="s">
        <v>29</v>
      </c>
      <c r="H10" s="14" t="s">
        <v>30</v>
      </c>
      <c r="I10" s="14" t="s">
        <v>31</v>
      </c>
      <c r="J10" s="14" t="s">
        <v>32</v>
      </c>
      <c r="K10" s="13" t="s">
        <v>33</v>
      </c>
      <c r="L10" s="13" t="s">
        <v>34</v>
      </c>
      <c r="M10" s="13" t="s">
        <v>35</v>
      </c>
      <c r="N10" s="14" t="s">
        <v>36</v>
      </c>
      <c r="O10" s="14" t="s">
        <v>37</v>
      </c>
      <c r="P10" s="225"/>
      <c r="Q10" s="14" t="s">
        <v>38</v>
      </c>
      <c r="R10" s="14" t="s">
        <v>39</v>
      </c>
      <c r="S10" s="243" t="s">
        <v>40</v>
      </c>
      <c r="T10" s="243" t="s">
        <v>41</v>
      </c>
      <c r="U10" s="15"/>
      <c r="V10" s="15"/>
      <c r="W10" s="15"/>
      <c r="X10" s="15"/>
      <c r="Y10" s="15"/>
      <c r="Z10" s="15"/>
    </row>
    <row r="11" spans="1:26" ht="18" customHeight="1">
      <c r="A11" s="16">
        <v>1</v>
      </c>
      <c r="B11" s="17" t="str">
        <f>IF('Mau A1'!B11="","",'Mau A1'!B11)</f>
        <v>Nguyễn Vân</v>
      </c>
      <c r="C11" s="18" t="str">
        <f>IF('Mau A1'!C11="","",'Mau A1'!C11)</f>
        <v>Giang</v>
      </c>
      <c r="D11" s="19">
        <f>SUM('Mau A1'!M11:M30)</f>
        <v>697.5</v>
      </c>
      <c r="E11" s="20">
        <f>SUM('Mau A1'!N11:N30)</f>
        <v>86</v>
      </c>
      <c r="F11" s="20">
        <f>SUM('Mau A1'!O11:O30)</f>
        <v>0</v>
      </c>
      <c r="G11" s="20">
        <f>SUM('Mau A1'!P11:P30)</f>
        <v>783.5</v>
      </c>
      <c r="H11" s="20">
        <f>SUM('Mau A1'!Q11:Q30)</f>
        <v>21.4</v>
      </c>
      <c r="I11" s="20">
        <f>SUM('Mau A1'!R11:R30)</f>
        <v>0</v>
      </c>
      <c r="J11" s="20">
        <f>SUM('Mau A1'!T11:T30)</f>
        <v>430</v>
      </c>
      <c r="K11" s="20">
        <f>SUM('Mau A1'!V11:V30)</f>
        <v>112</v>
      </c>
      <c r="L11" s="20">
        <f>SUM('Mau A1'!X11:X30)</f>
        <v>56</v>
      </c>
      <c r="M11" s="20">
        <f>SUM('Mau A1'!Y11:Y30)</f>
        <v>353.5</v>
      </c>
      <c r="N11" s="20">
        <f>SUM('Mau A1'!Z11:Z30)</f>
        <v>-90.6</v>
      </c>
      <c r="O11" s="20">
        <f>SUM('Mau A1'!AA11:AA30)</f>
        <v>-56</v>
      </c>
      <c r="P11" s="226">
        <f>SUM('Mau A1'!AC11:AC30)</f>
        <v>206.89999999999998</v>
      </c>
      <c r="Q11" s="20">
        <f>SUM('Mau A1'!AB11:AB30)</f>
        <v>0</v>
      </c>
      <c r="R11" s="21">
        <f t="shared" ref="R11:R37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200</v>
      </c>
      <c r="S11" s="244">
        <f t="shared" ref="S11:S37" si="1">ROUND(IF(AND(N11&gt;0,O11&gt;0,M11&lt;=0,R11=0),P11-Q11,IF(AND(P11&gt;0,R11=200),P11-Q11-R11, )),1)</f>
        <v>6.9</v>
      </c>
      <c r="T11" s="245">
        <f t="shared" ref="T11:T37" si="2">ROUND(IF(SUM(M11:O11)-Q11&lt;0,SUM(M11:O11)-Q11, ),1)</f>
        <v>0</v>
      </c>
      <c r="U11" s="22"/>
      <c r="V11" s="22"/>
      <c r="W11" s="22"/>
      <c r="X11" s="22"/>
      <c r="Y11" s="22"/>
      <c r="Z11" s="22"/>
    </row>
    <row r="12" spans="1:26" ht="18" customHeight="1">
      <c r="A12" s="16">
        <v>2</v>
      </c>
      <c r="B12" s="23" t="str">
        <f>IF('Mau A1'!B31="","",'Mau A1'!B31)</f>
        <v xml:space="preserve">Nguyễn </v>
      </c>
      <c r="C12" s="24" t="str">
        <f>IF('Mau A1'!C31="","",'Mau A1'!C31)</f>
        <v>Khoa</v>
      </c>
      <c r="D12" s="25">
        <f>SUM('Mau A1'!M31:M59)</f>
        <v>737.3</v>
      </c>
      <c r="E12" s="211">
        <f>SUM('Mau A1'!N31:N59)</f>
        <v>129</v>
      </c>
      <c r="F12" s="211">
        <f>SUM('Mau A1'!O31:O59)</f>
        <v>0</v>
      </c>
      <c r="G12" s="211">
        <f>SUM('Mau A1'!P31:P59)</f>
        <v>866.3</v>
      </c>
      <c r="H12" s="211">
        <f>SUM('Mau A1'!Q31:Q59)</f>
        <v>21.4</v>
      </c>
      <c r="I12" s="211">
        <f>SUM('Mau A1'!R31:R59)</f>
        <v>8</v>
      </c>
      <c r="J12" s="211">
        <f>SUM('Mau A1'!T31:T59)</f>
        <v>430</v>
      </c>
      <c r="K12" s="211">
        <f>SUM('Mau A1'!V31:V59)</f>
        <v>112</v>
      </c>
      <c r="L12" s="211">
        <f>SUM('Mau A1'!X31:X59)</f>
        <v>56</v>
      </c>
      <c r="M12" s="211">
        <f>SUM('Mau A1'!Y31:Y59)</f>
        <v>436.3</v>
      </c>
      <c r="N12" s="211">
        <f>SUM('Mau A1'!Z31:Z59)</f>
        <v>-90.6</v>
      </c>
      <c r="O12" s="211">
        <f>SUM('Mau A1'!AA31:AA59)</f>
        <v>-48</v>
      </c>
      <c r="P12" s="227">
        <f>SUM('Mau A1'!AC31:AC59)</f>
        <v>297.70000000000005</v>
      </c>
      <c r="Q12" s="211">
        <f>SUM('Mau A1'!AB31:AB59)</f>
        <v>0</v>
      </c>
      <c r="R12" s="21">
        <f t="shared" si="0"/>
        <v>200</v>
      </c>
      <c r="S12" s="245">
        <f t="shared" si="1"/>
        <v>97.7</v>
      </c>
      <c r="T12" s="245">
        <f t="shared" si="2"/>
        <v>0</v>
      </c>
      <c r="U12" s="26"/>
      <c r="V12" s="26"/>
      <c r="W12" s="26"/>
      <c r="X12" s="26"/>
      <c r="Y12" s="26"/>
      <c r="Z12" s="26"/>
    </row>
    <row r="13" spans="1:26" ht="18" customHeight="1">
      <c r="A13" s="16">
        <v>3</v>
      </c>
      <c r="B13" s="336" t="str">
        <f>IF('Mau A1'!B60="","",'Mau A1'!B60)</f>
        <v>Nguyễn Văn</v>
      </c>
      <c r="C13" s="337" t="str">
        <f>IF('Mau A1'!C60="","",'Mau A1'!C60)</f>
        <v>Minh</v>
      </c>
      <c r="D13" s="29">
        <f>SUM('Mau A1'!M60:M79)</f>
        <v>826.5</v>
      </c>
      <c r="E13" s="211">
        <f>SUM('Mau A1'!N60:N79)</f>
        <v>64.5</v>
      </c>
      <c r="F13" s="211">
        <f>SUM('Mau A1'!O60:O79)</f>
        <v>0</v>
      </c>
      <c r="G13" s="211">
        <f>SUM('Mau A1'!P60:P79)</f>
        <v>891</v>
      </c>
      <c r="H13" s="211">
        <f>SUM('Mau A1'!Q60:Q79)</f>
        <v>0</v>
      </c>
      <c r="I13" s="211">
        <f>SUM('Mau A1'!R60:R79)</f>
        <v>9</v>
      </c>
      <c r="J13" s="211">
        <f>SUM('Mau A1'!T60:T79)</f>
        <v>430</v>
      </c>
      <c r="K13" s="211">
        <f>SUM('Mau A1'!V60:V79)</f>
        <v>112</v>
      </c>
      <c r="L13" s="211">
        <f>SUM('Mau A1'!X60:X79)</f>
        <v>56</v>
      </c>
      <c r="M13" s="211">
        <f>SUM('Mau A1'!Y60:Y79)</f>
        <v>461</v>
      </c>
      <c r="N13" s="211">
        <f>SUM('Mau A1'!Z60:Z79)</f>
        <v>-112</v>
      </c>
      <c r="O13" s="211">
        <f>SUM('Mau A1'!AA60:AA79)</f>
        <v>-47</v>
      </c>
      <c r="P13" s="222">
        <f>SUM('Mau A1'!AC60:AC79)</f>
        <v>302</v>
      </c>
      <c r="Q13" s="211">
        <f>SUM('Mau A1'!AB60:AB79)</f>
        <v>0</v>
      </c>
      <c r="R13" s="21">
        <f t="shared" si="0"/>
        <v>200</v>
      </c>
      <c r="S13" s="245">
        <f t="shared" si="1"/>
        <v>102</v>
      </c>
      <c r="T13" s="245">
        <f t="shared" si="2"/>
        <v>0</v>
      </c>
      <c r="U13" s="22"/>
      <c r="V13" s="22"/>
      <c r="W13" s="22"/>
      <c r="X13" s="22"/>
      <c r="Y13" s="22"/>
      <c r="Z13" s="22"/>
    </row>
    <row r="14" spans="1:26" ht="18" customHeight="1">
      <c r="A14" s="16">
        <v>4</v>
      </c>
      <c r="B14" s="336" t="str">
        <f>IF('Mau A1'!B80="","",'Mau A1'!B80)</f>
        <v>Vũ Thị Thái</v>
      </c>
      <c r="C14" s="337" t="str">
        <f>IF('Mau A1'!C80="","",'Mau A1'!C80)</f>
        <v>Linh</v>
      </c>
      <c r="D14" s="29">
        <f>SUM('Mau A1'!M80:M99)</f>
        <v>705</v>
      </c>
      <c r="E14" s="211">
        <f>SUM('Mau A1'!N80:N99)</f>
        <v>64.5</v>
      </c>
      <c r="F14" s="211">
        <f>SUM('Mau A1'!O80:O99)</f>
        <v>0</v>
      </c>
      <c r="G14" s="211">
        <f>SUM('Mau A1'!P80:P99)</f>
        <v>769.5</v>
      </c>
      <c r="H14" s="211">
        <f>SUM('Mau A1'!Q80:Q99)</f>
        <v>0</v>
      </c>
      <c r="I14" s="211">
        <f>SUM('Mau A1'!R80:R99)</f>
        <v>0</v>
      </c>
      <c r="J14" s="211">
        <f>SUM('Mau A1'!T80:T99)</f>
        <v>430</v>
      </c>
      <c r="K14" s="211">
        <f>SUM('Mau A1'!V80:V99)</f>
        <v>112</v>
      </c>
      <c r="L14" s="211">
        <f>SUM('Mau A1'!X80:X99)</f>
        <v>56</v>
      </c>
      <c r="M14" s="211">
        <f>SUM('Mau A1'!Y80:Y99)</f>
        <v>339.5</v>
      </c>
      <c r="N14" s="211">
        <f>SUM('Mau A1'!Z80:Z99)</f>
        <v>-112</v>
      </c>
      <c r="O14" s="211">
        <f>SUM('Mau A1'!AA80:AA99)</f>
        <v>-56</v>
      </c>
      <c r="P14" s="222">
        <f>SUM('Mau A1'!AC80:AC99)</f>
        <v>171.5</v>
      </c>
      <c r="Q14" s="211">
        <f>SUM('Mau A1'!AB80:AB99)</f>
        <v>0</v>
      </c>
      <c r="R14" s="21">
        <f t="shared" si="0"/>
        <v>171.5</v>
      </c>
      <c r="S14" s="245">
        <f t="shared" si="1"/>
        <v>0</v>
      </c>
      <c r="T14" s="245">
        <f t="shared" si="2"/>
        <v>0</v>
      </c>
      <c r="U14" s="22"/>
      <c r="V14" s="22"/>
      <c r="W14" s="22"/>
      <c r="X14" s="22"/>
      <c r="Y14" s="22"/>
      <c r="Z14" s="22"/>
    </row>
    <row r="15" spans="1:26" ht="18" customHeight="1">
      <c r="A15" s="16">
        <v>5</v>
      </c>
      <c r="B15" s="336" t="str">
        <f>IF('Mau A1'!B100="","",'Mau A1'!B100)</f>
        <v>Nguyễn Văn</v>
      </c>
      <c r="C15" s="337" t="str">
        <f>IF('Mau A1'!C100="","",'Mau A1'!C100)</f>
        <v>Danh</v>
      </c>
      <c r="D15" s="29">
        <f>SUM('Mau A1'!M100:M129)</f>
        <v>1321.6</v>
      </c>
      <c r="E15" s="211">
        <f>SUM('Mau A1'!N100:N129)</f>
        <v>64.5</v>
      </c>
      <c r="F15" s="211">
        <f>SUM('Mau A1'!O100:O129)</f>
        <v>0</v>
      </c>
      <c r="G15" s="211">
        <f>SUM('Mau A1'!P100:P129)</f>
        <v>1386.1</v>
      </c>
      <c r="H15" s="211">
        <f>SUM('Mau A1'!Q100:Q129)</f>
        <v>0</v>
      </c>
      <c r="I15" s="211">
        <f>SUM('Mau A1'!R100:R129)</f>
        <v>0</v>
      </c>
      <c r="J15" s="211">
        <f>SUM('Mau A1'!T100:T129)</f>
        <v>430</v>
      </c>
      <c r="K15" s="211">
        <f>SUM('Mau A1'!V100:V129)</f>
        <v>112</v>
      </c>
      <c r="L15" s="211">
        <f>SUM('Mau A1'!X100:X129)</f>
        <v>56</v>
      </c>
      <c r="M15" s="211">
        <f>SUM('Mau A1'!Y100:Y129)</f>
        <v>956.1</v>
      </c>
      <c r="N15" s="211">
        <f>SUM('Mau A1'!Z100:Z129)</f>
        <v>-112</v>
      </c>
      <c r="O15" s="211">
        <f>SUM('Mau A1'!AA100:AA129)</f>
        <v>-56</v>
      </c>
      <c r="P15" s="222">
        <f>SUM('Mau A1'!AC100:AC129)</f>
        <v>788.1</v>
      </c>
      <c r="Q15" s="211">
        <f>SUM('Mau A1'!AB100:AB129)</f>
        <v>0</v>
      </c>
      <c r="R15" s="21">
        <f t="shared" si="0"/>
        <v>200</v>
      </c>
      <c r="S15" s="245">
        <f t="shared" si="1"/>
        <v>588.1</v>
      </c>
      <c r="T15" s="245">
        <f t="shared" si="2"/>
        <v>0</v>
      </c>
      <c r="U15" s="22"/>
      <c r="V15" s="22"/>
      <c r="W15" s="22"/>
      <c r="X15" s="22"/>
      <c r="Y15" s="22"/>
      <c r="Z15" s="22"/>
    </row>
    <row r="16" spans="1:26" ht="18" customHeight="1">
      <c r="A16" s="16">
        <v>6</v>
      </c>
      <c r="B16" s="336" t="str">
        <f>IF('Mau A1'!B130="","",'Mau A1'!B130)</f>
        <v xml:space="preserve">Nguyễn Thị </v>
      </c>
      <c r="C16" s="337" t="str">
        <f>IF('Mau A1'!C130="","",'Mau A1'!C130)</f>
        <v>Thủy</v>
      </c>
      <c r="D16" s="29">
        <f>SUM('Mau A1'!M130:M150)</f>
        <v>957</v>
      </c>
      <c r="E16" s="211">
        <f>SUM('Mau A1'!N130:N150)</f>
        <v>64.5</v>
      </c>
      <c r="F16" s="211">
        <f>SUM('Mau A1'!O130:O150)</f>
        <v>0</v>
      </c>
      <c r="G16" s="211">
        <f>SUM('Mau A1'!P130:P150)</f>
        <v>1021.5</v>
      </c>
      <c r="H16" s="211">
        <f>SUM('Mau A1'!Q130:Q150)</f>
        <v>0</v>
      </c>
      <c r="I16" s="211">
        <f>SUM('Mau A1'!R130:R150)</f>
        <v>0</v>
      </c>
      <c r="J16" s="211">
        <f>SUM('Mau A1'!T130:T150)</f>
        <v>430</v>
      </c>
      <c r="K16" s="211">
        <f>SUM('Mau A1'!V130:V150)</f>
        <v>112</v>
      </c>
      <c r="L16" s="211">
        <f>SUM('Mau A1'!X130:X150)</f>
        <v>56</v>
      </c>
      <c r="M16" s="211">
        <f>SUM('Mau A1'!Y130:Y150)</f>
        <v>591.5</v>
      </c>
      <c r="N16" s="211">
        <f>SUM('Mau A1'!Z130:Z150)</f>
        <v>-112</v>
      </c>
      <c r="O16" s="211">
        <f>SUM('Mau A1'!AA130:AA150)</f>
        <v>-56</v>
      </c>
      <c r="P16" s="222">
        <f>SUM('Mau A1'!AC130:AC150)</f>
        <v>423.5</v>
      </c>
      <c r="Q16" s="211">
        <f>SUM('Mau A1'!AB130:AB150)</f>
        <v>0</v>
      </c>
      <c r="R16" s="21">
        <f t="shared" si="0"/>
        <v>200</v>
      </c>
      <c r="S16" s="244">
        <f t="shared" si="1"/>
        <v>223.5</v>
      </c>
      <c r="T16" s="245">
        <f t="shared" si="2"/>
        <v>0</v>
      </c>
      <c r="U16" s="22"/>
      <c r="V16" s="22"/>
      <c r="W16" s="22"/>
      <c r="X16" s="22"/>
      <c r="Y16" s="22"/>
      <c r="Z16" s="22"/>
    </row>
    <row r="17" spans="1:26" ht="18.75" customHeight="1">
      <c r="A17" s="16">
        <v>7</v>
      </c>
      <c r="B17" s="27" t="str">
        <f>IF('Mau A1'!B151="","",'Mau A1'!B151)</f>
        <v>Nguyễn Thị Thu</v>
      </c>
      <c r="C17" s="28" t="str">
        <f>IF('Mau A1'!C151="","",'Mau A1'!C151)</f>
        <v>Hồng</v>
      </c>
      <c r="D17" s="29">
        <f>SUM('Mau A1'!M151:M169)</f>
        <v>761.2</v>
      </c>
      <c r="E17" s="211">
        <f>SUM('Mau A1'!N151:N169)</f>
        <v>64.5</v>
      </c>
      <c r="F17" s="211">
        <f>SUM('Mau A1'!O151:O169)</f>
        <v>0</v>
      </c>
      <c r="G17" s="211">
        <f>SUM('Mau A1'!P151:P169)</f>
        <v>825.7</v>
      </c>
      <c r="H17" s="211">
        <f>SUM('Mau A1'!Q151:Q169)</f>
        <v>0</v>
      </c>
      <c r="I17" s="211">
        <f>SUM('Mau A1'!R151:R169)</f>
        <v>0</v>
      </c>
      <c r="J17" s="211">
        <f>SUM('Mau A1'!T151:T169)</f>
        <v>430</v>
      </c>
      <c r="K17" s="211">
        <f>SUM('Mau A1'!V151:V169)</f>
        <v>112</v>
      </c>
      <c r="L17" s="211">
        <f>SUM('Mau A1'!X151:X169)</f>
        <v>56</v>
      </c>
      <c r="M17" s="211">
        <f>SUM('Mau A1'!Y151:Y169)</f>
        <v>395.7</v>
      </c>
      <c r="N17" s="211">
        <f>SUM('Mau A1'!Z151:Z169)</f>
        <v>-112</v>
      </c>
      <c r="O17" s="211">
        <f>SUM('Mau A1'!AA151:AA169)</f>
        <v>-56</v>
      </c>
      <c r="P17" s="222">
        <f>SUM('Mau A1'!AC151:AC169)</f>
        <v>227.7</v>
      </c>
      <c r="Q17" s="211">
        <f>SUM('Mau A1'!AB151:AB169)</f>
        <v>0</v>
      </c>
      <c r="R17" s="21">
        <f t="shared" si="0"/>
        <v>200</v>
      </c>
      <c r="S17" s="245">
        <f t="shared" si="1"/>
        <v>27.7</v>
      </c>
      <c r="T17" s="245">
        <f t="shared" si="2"/>
        <v>0</v>
      </c>
      <c r="U17" s="22"/>
      <c r="V17" s="22"/>
      <c r="W17" s="22"/>
      <c r="X17" s="22"/>
      <c r="Y17" s="22"/>
      <c r="Z17" s="22"/>
    </row>
    <row r="18" spans="1:26" ht="18" customHeight="1">
      <c r="A18" s="16">
        <v>8</v>
      </c>
      <c r="B18" s="336" t="str">
        <f>IF('Mau A1'!B170="","",'Mau A1'!B170)</f>
        <v xml:space="preserve">Lê Hồng </v>
      </c>
      <c r="C18" s="337" t="str">
        <f>IF('Mau A1'!C170="","",'Mau A1'!C170)</f>
        <v>Thái</v>
      </c>
      <c r="D18" s="29">
        <f>SUM('Mau A1'!M170:M189)</f>
        <v>681</v>
      </c>
      <c r="E18" s="211">
        <f>SUM('Mau A1'!N170:N189)</f>
        <v>0</v>
      </c>
      <c r="F18" s="211">
        <f>SUM('Mau A1'!O170:O189)</f>
        <v>0</v>
      </c>
      <c r="G18" s="211">
        <f>SUM('Mau A1'!P170:P189)</f>
        <v>681</v>
      </c>
      <c r="H18" s="211">
        <f>SUM('Mau A1'!Q170:Q189)</f>
        <v>0</v>
      </c>
      <c r="I18" s="211">
        <f>SUM('Mau A1'!R170:R189)</f>
        <v>0</v>
      </c>
      <c r="J18" s="211">
        <f>SUM('Mau A1'!T170:T189)</f>
        <v>312.72727272727275</v>
      </c>
      <c r="K18" s="211">
        <f>SUM('Mau A1'!V170:V189)</f>
        <v>112</v>
      </c>
      <c r="L18" s="211">
        <f>SUM('Mau A1'!X170:X189)</f>
        <v>56</v>
      </c>
      <c r="M18" s="211">
        <f>SUM('Mau A1'!Y170:Y189)</f>
        <v>368.3</v>
      </c>
      <c r="N18" s="211">
        <f>SUM('Mau A1'!Z170:Z189)</f>
        <v>-112</v>
      </c>
      <c r="O18" s="211">
        <f>SUM('Mau A1'!AA170:AA189)</f>
        <v>-56</v>
      </c>
      <c r="P18" s="222">
        <f>SUM('Mau A1'!AC170:AC189)</f>
        <v>200.3</v>
      </c>
      <c r="Q18" s="211">
        <f>SUM('Mau A1'!AB170:AB189)</f>
        <v>0</v>
      </c>
      <c r="R18" s="21">
        <f t="shared" si="0"/>
        <v>200</v>
      </c>
      <c r="S18" s="245">
        <f t="shared" si="1"/>
        <v>0.3</v>
      </c>
      <c r="T18" s="245">
        <f t="shared" si="2"/>
        <v>0</v>
      </c>
      <c r="U18" s="22"/>
      <c r="V18" s="22"/>
      <c r="W18" s="22"/>
      <c r="X18" s="22"/>
      <c r="Y18" s="22"/>
      <c r="Z18" s="22"/>
    </row>
    <row r="19" spans="1:26" s="122" customFormat="1" ht="18" customHeight="1">
      <c r="A19" s="94">
        <v>9</v>
      </c>
      <c r="B19" s="218" t="str">
        <f>IF('Mau A1'!B190="","",'Mau A1'!B190)</f>
        <v>Huỳnh Quốc</v>
      </c>
      <c r="C19" s="219" t="str">
        <f>IF('Mau A1'!C190="","",'Mau A1'!C190)</f>
        <v>Dũng</v>
      </c>
      <c r="D19" s="220">
        <f>SUM('Mau A1'!M190:M209)</f>
        <v>661.6</v>
      </c>
      <c r="E19" s="221">
        <f>SUM('Mau A1'!N190)</f>
        <v>64.5</v>
      </c>
      <c r="F19" s="221">
        <f>SUM('Mau A1'!O190)</f>
        <v>0</v>
      </c>
      <c r="G19" s="221">
        <f>SUM('Mau A1'!P190)</f>
        <v>726.1</v>
      </c>
      <c r="H19" s="221">
        <f>SUM('Mau A1'!Q190)</f>
        <v>0</v>
      </c>
      <c r="I19" s="221">
        <f>SUM('Mau A1'!R190)</f>
        <v>0</v>
      </c>
      <c r="J19" s="221">
        <f>SUM('Mau A1'!T190)</f>
        <v>430</v>
      </c>
      <c r="K19" s="221">
        <f>SUM('Mau A1'!V190)</f>
        <v>112</v>
      </c>
      <c r="L19" s="221">
        <f>SUM('Mau A1'!X190)</f>
        <v>56</v>
      </c>
      <c r="M19" s="221">
        <f>SUM('Mau A1'!Y190)</f>
        <v>296.10000000000002</v>
      </c>
      <c r="N19" s="221">
        <f>SUM('Mau A1'!$Z$190)</f>
        <v>-112</v>
      </c>
      <c r="O19" s="221">
        <f>SUM('Mau A1'!AA190)</f>
        <v>-56</v>
      </c>
      <c r="P19" s="222">
        <f>SUM('Mau A1'!AC190)</f>
        <v>128.10000000000002</v>
      </c>
      <c r="Q19" s="221">
        <f>SUM('Mau A1'!AB190)</f>
        <v>0</v>
      </c>
      <c r="R19" s="223">
        <f t="shared" ref="R19" si="3">ROUND(IF(AND(0&lt;M19&lt;200,0&lt;(M19-Q19)&lt;200,N19&gt;=0,O19&gt;=0),M19-Q19,IF(OR(AND(P19&gt;0,P19&gt;200),(P19-Q19)&gt;200),"200",IF(OR(AND(N19&lt;=0,O19=0,P19&lt;200),AND(N19=0,O19&lt;0,P19&lt;200),AND(N19&lt;0,O19&lt;0,P19&lt;200)),P19-Q19, ))),1)</f>
        <v>128.1</v>
      </c>
      <c r="S19" s="245">
        <f t="shared" ref="S19:S20" si="4">ROUND(IF(AND(N19&gt;0,O19&gt;0,M19&lt;=0,R19=0),P19-Q19,IF(AND(P19&gt;0,R19=200),P19-Q19-R19, )),1)</f>
        <v>0</v>
      </c>
      <c r="T19" s="245">
        <f t="shared" ref="T19:T20" si="5">ROUND(IF(SUM(M19:O19)-Q19&lt;0,SUM(M19:O19)-Q19, ),1)</f>
        <v>0</v>
      </c>
      <c r="U19" s="224"/>
      <c r="V19" s="224"/>
      <c r="W19" s="224"/>
      <c r="X19" s="224"/>
      <c r="Y19" s="224"/>
      <c r="Z19" s="224"/>
    </row>
    <row r="20" spans="1:26" s="122" customFormat="1" ht="18" customHeight="1">
      <c r="A20" s="217">
        <v>10</v>
      </c>
      <c r="B20" s="338" t="str">
        <f>IF('Mau A1'!B210="","",'Mau A1'!B210)</f>
        <v>Hồ Ngọc</v>
      </c>
      <c r="C20" s="339" t="str">
        <f>IF('Mau A1'!C210="","",'Mau A1'!C210)</f>
        <v>Chi</v>
      </c>
      <c r="D20" s="220">
        <f>SUM('Mau A1'!M210:M229)</f>
        <v>799.59999999999991</v>
      </c>
      <c r="E20" s="221">
        <f>SUM('Mau A1'!N210)</f>
        <v>64.5</v>
      </c>
      <c r="F20" s="221">
        <f>SUM('Mau A1'!O210)</f>
        <v>0</v>
      </c>
      <c r="G20" s="211">
        <f>SUM('Mau A1'!P210:P229)</f>
        <v>864.09999999999991</v>
      </c>
      <c r="H20" s="221">
        <f>SUM('Mau A1'!Q210)</f>
        <v>0</v>
      </c>
      <c r="I20" s="221">
        <f>SUM('Mau A1'!R210)</f>
        <v>0</v>
      </c>
      <c r="J20" s="221">
        <f>SUM('Mau A1'!T210)</f>
        <v>430</v>
      </c>
      <c r="K20" s="221">
        <f>SUM('Mau A1'!V210)</f>
        <v>112</v>
      </c>
      <c r="L20" s="221">
        <f>SUM('Mau A1'!X172:X191)</f>
        <v>56</v>
      </c>
      <c r="M20" s="221">
        <f>SUM('Mau A1'!Y210)</f>
        <v>434.1</v>
      </c>
      <c r="N20" s="221">
        <f>SUM('Mau A1'!$Z$210)</f>
        <v>-112</v>
      </c>
      <c r="O20" s="221">
        <f>SUM('Mau A1'!AA210)</f>
        <v>-56</v>
      </c>
      <c r="P20" s="222">
        <f>SUM('Mau A1'!AC210)</f>
        <v>266.10000000000002</v>
      </c>
      <c r="Q20" s="221">
        <f>SUM('Mau A1'!AB210)</f>
        <v>0</v>
      </c>
      <c r="R20" s="223">
        <f t="shared" ref="R20" si="6">ROUND(IF(AND(0&lt;M20&lt;200,0&lt;(M20-Q20)&lt;200,N20&gt;=0,O20&gt;=0),M20-Q20,IF(OR(AND(P20&gt;0,P20&gt;200),(P20-Q20)&gt;200),"200",IF(OR(AND(N20&lt;=0,O20=0,P20&lt;200),AND(N20=0,O20&lt;0,P20&lt;200),AND(N20&lt;0,O20&lt;0,P20&lt;200)),P20-Q20, ))),1)</f>
        <v>200</v>
      </c>
      <c r="S20" s="245">
        <f t="shared" si="4"/>
        <v>66.099999999999994</v>
      </c>
      <c r="T20" s="245">
        <f t="shared" si="5"/>
        <v>0</v>
      </c>
      <c r="U20" s="224"/>
      <c r="V20" s="224"/>
      <c r="W20" s="224"/>
      <c r="X20" s="224"/>
      <c r="Y20" s="224"/>
      <c r="Z20" s="224"/>
    </row>
    <row r="21" spans="1:26" ht="18" customHeight="1">
      <c r="A21" s="94">
        <v>11</v>
      </c>
      <c r="B21" s="27" t="str">
        <f>IF('Mau A1'!B230="","",'Mau A1'!B230)</f>
        <v>Nguyễn Thị Khánh</v>
      </c>
      <c r="C21" s="28" t="str">
        <f>IF('Mau A1'!C230="","",'Mau A1'!C230)</f>
        <v>Thư</v>
      </c>
      <c r="D21" s="29">
        <f>SUM('Mau A1'!M230:M248)</f>
        <v>740.3</v>
      </c>
      <c r="E21" s="211">
        <f>SUM('Mau A1'!N230:N248)</f>
        <v>64.5</v>
      </c>
      <c r="F21" s="211">
        <f>SUM('Mau A1'!O230:O248)</f>
        <v>0</v>
      </c>
      <c r="G21" s="211">
        <f>SUM('Mau A1'!P230:P248)</f>
        <v>804.8</v>
      </c>
      <c r="H21" s="211">
        <f>SUM('Mau A1'!Q230:Q248)</f>
        <v>0</v>
      </c>
      <c r="I21" s="211">
        <f>SUM('Mau A1'!R230:R248)</f>
        <v>0</v>
      </c>
      <c r="J21" s="211">
        <f>SUM('Mau A1'!T230:T248)</f>
        <v>430</v>
      </c>
      <c r="K21" s="211">
        <f>SUM('Mau A1'!V230:V248)</f>
        <v>112</v>
      </c>
      <c r="L21" s="211">
        <f>SUM('Mau A1'!X230:X248)</f>
        <v>56</v>
      </c>
      <c r="M21" s="211">
        <f>SUM('Mau A1'!Y230:Y248)</f>
        <v>374.8</v>
      </c>
      <c r="N21" s="211">
        <f>SUM('Mau A1'!Z230:Z248)</f>
        <v>-112</v>
      </c>
      <c r="O21" s="211">
        <f>SUM('Mau A1'!AA230:AA248)</f>
        <v>-56</v>
      </c>
      <c r="P21" s="222">
        <f>SUM('Mau A1'!AC230:AC248)</f>
        <v>206.8</v>
      </c>
      <c r="Q21" s="211">
        <f>SUM('Mau A1'!AB230:AB248)</f>
        <v>0</v>
      </c>
      <c r="R21" s="21">
        <f t="shared" si="0"/>
        <v>200</v>
      </c>
      <c r="S21" s="245">
        <f t="shared" si="1"/>
        <v>6.8</v>
      </c>
      <c r="T21" s="245">
        <f t="shared" si="2"/>
        <v>0</v>
      </c>
      <c r="U21" s="22"/>
      <c r="V21" s="22"/>
      <c r="W21" s="22"/>
      <c r="X21" s="22"/>
      <c r="Y21" s="22"/>
      <c r="Z21" s="22"/>
    </row>
    <row r="22" spans="1:26" ht="18" customHeight="1">
      <c r="A22" s="94">
        <v>12</v>
      </c>
      <c r="B22" s="336" t="str">
        <f>IF('Mau A1'!B249="","",'Mau A1'!B249)</f>
        <v>Nguyễn Sanh</v>
      </c>
      <c r="C22" s="337" t="s">
        <v>42</v>
      </c>
      <c r="D22" s="29">
        <f>SUM('Mau A1'!M249:M265)</f>
        <v>665.3</v>
      </c>
      <c r="E22" s="211">
        <f>SUM('Mau A1'!N249:N265)</f>
        <v>64.5</v>
      </c>
      <c r="F22" s="211">
        <f>SUM('Mau A1'!O249:O265)</f>
        <v>0</v>
      </c>
      <c r="G22" s="211">
        <f>SUM('Mau A1'!P249:P265)</f>
        <v>729.8</v>
      </c>
      <c r="H22" s="211">
        <f>SUM('Mau A1'!Q249:Q265)</f>
        <v>0</v>
      </c>
      <c r="I22" s="211">
        <f>SUM('Mau A1'!R249:R265)</f>
        <v>0</v>
      </c>
      <c r="J22" s="211">
        <f>SUM('Mau A1'!T249:T265)</f>
        <v>430</v>
      </c>
      <c r="K22" s="211">
        <f>SUM('Mau A1'!V249:V265)</f>
        <v>112</v>
      </c>
      <c r="L22" s="211">
        <f>SUM('Mau A1'!X249:X265)</f>
        <v>56</v>
      </c>
      <c r="M22" s="211">
        <f>SUM('Mau A1'!Y249:Y265)</f>
        <v>299.8</v>
      </c>
      <c r="N22" s="211">
        <f>SUM('Mau A1'!Z249:Z265)</f>
        <v>-112</v>
      </c>
      <c r="O22" s="211">
        <f>SUM('Mau A1'!AA249:AA265)</f>
        <v>-56</v>
      </c>
      <c r="P22" s="222">
        <f>SUM('Mau A1'!AC249:AC265)</f>
        <v>131.80000000000001</v>
      </c>
      <c r="Q22" s="211">
        <f>SUM('Mau A1'!AB249:AB265)</f>
        <v>0</v>
      </c>
      <c r="R22" s="21">
        <f t="shared" si="0"/>
        <v>131.80000000000001</v>
      </c>
      <c r="S22" s="245">
        <f t="shared" si="1"/>
        <v>0</v>
      </c>
      <c r="T22" s="245">
        <f t="shared" si="2"/>
        <v>0</v>
      </c>
      <c r="U22" s="22"/>
      <c r="V22" s="22"/>
      <c r="W22" s="22"/>
      <c r="X22" s="22"/>
      <c r="Y22" s="22"/>
      <c r="Z22" s="22"/>
    </row>
    <row r="23" spans="1:26" ht="18" customHeight="1">
      <c r="A23" s="94">
        <v>13</v>
      </c>
      <c r="B23" s="336" t="str">
        <f>IF('Mau A1'!B269="","",'Mau A1'!B269)</f>
        <v>Võ Anh</v>
      </c>
      <c r="C23" s="337" t="s">
        <v>43</v>
      </c>
      <c r="D23" s="29">
        <f>SUM('Mau A1'!M269:M286)</f>
        <v>767.90000000000009</v>
      </c>
      <c r="E23" s="211">
        <f>SUM('Mau A1'!N269:N286)</f>
        <v>64.5</v>
      </c>
      <c r="F23" s="211">
        <f>SUM('Mau A1'!O269:O286)</f>
        <v>0</v>
      </c>
      <c r="G23" s="211">
        <f>SUM('Mau A1'!P269:P286)</f>
        <v>832.40000000000009</v>
      </c>
      <c r="H23" s="211">
        <f>SUM('Mau A1'!Q269:Q286)</f>
        <v>0</v>
      </c>
      <c r="I23" s="211">
        <f>SUM('Mau A1'!R269:R286)</f>
        <v>0</v>
      </c>
      <c r="J23" s="211">
        <f>SUM('Mau A1'!T269:T286)</f>
        <v>430</v>
      </c>
      <c r="K23" s="211">
        <f>SUM('Mau A1'!V269:V286)</f>
        <v>112</v>
      </c>
      <c r="L23" s="211">
        <f>SUM('Mau A1'!X269:X286)</f>
        <v>56</v>
      </c>
      <c r="M23" s="211">
        <f>SUM('Mau A1'!Y269:Y286)</f>
        <v>402.4</v>
      </c>
      <c r="N23" s="211">
        <f>SUM('Mau A1'!Z269:Z286)</f>
        <v>-112</v>
      </c>
      <c r="O23" s="211">
        <f>SUM('Mau A1'!AA269:AA286)</f>
        <v>-56</v>
      </c>
      <c r="P23" s="222">
        <f>SUM('Mau A1'!AC269:AC286)</f>
        <v>234.39999999999998</v>
      </c>
      <c r="Q23" s="211">
        <f>SUM('Mau A1'!AB269:AB286)</f>
        <v>0</v>
      </c>
      <c r="R23" s="21">
        <f t="shared" si="0"/>
        <v>200</v>
      </c>
      <c r="S23" s="245">
        <f t="shared" si="1"/>
        <v>34.4</v>
      </c>
      <c r="T23" s="245">
        <f t="shared" si="2"/>
        <v>0</v>
      </c>
      <c r="U23" s="22"/>
      <c r="V23" s="22"/>
      <c r="W23" s="22"/>
      <c r="X23" s="22"/>
      <c r="Y23" s="22"/>
      <c r="Z23" s="22"/>
    </row>
    <row r="24" spans="1:26" ht="18" customHeight="1">
      <c r="A24" s="94">
        <v>14</v>
      </c>
      <c r="B24" s="336" t="str">
        <f>IF('Mau A1'!B289="","",'Mau A1'!B289)</f>
        <v>Ng Ng Hoàng Ngọc</v>
      </c>
      <c r="C24" s="337" t="s">
        <v>44</v>
      </c>
      <c r="D24" s="29">
        <f>SUM('Mau A1'!M289:M308)</f>
        <v>807.90000000000009</v>
      </c>
      <c r="E24" s="301">
        <f>SUM('Mau A1'!N289:N308)</f>
        <v>64.5</v>
      </c>
      <c r="F24" s="301">
        <f>SUM('Mau A1'!O289:O308)</f>
        <v>0</v>
      </c>
      <c r="G24" s="301">
        <f>SUM('Mau A1'!P289:P308)</f>
        <v>872.40000000000009</v>
      </c>
      <c r="H24" s="301">
        <f>SUM('Mau A1'!Q289:Q308)</f>
        <v>0</v>
      </c>
      <c r="I24" s="301">
        <f>SUM('Mau A1'!R289:R308)</f>
        <v>0</v>
      </c>
      <c r="J24" s="301">
        <f>SUM('Mau A1'!S289:S308)</f>
        <v>430</v>
      </c>
      <c r="K24" s="301">
        <f>SUM('Mau A1'!V289:V308)</f>
        <v>112</v>
      </c>
      <c r="L24" s="301">
        <f>SUM('Mau A1'!X289:X308)</f>
        <v>56</v>
      </c>
      <c r="M24" s="301">
        <f>SUM('Mau A1'!Y289:Y308)</f>
        <v>442.4</v>
      </c>
      <c r="N24" s="301">
        <f>SUM('Mau A1'!Z289:Z308)</f>
        <v>-112</v>
      </c>
      <c r="O24" s="301">
        <f>SUM('Mau A1'!AA289:AA308)</f>
        <v>-56</v>
      </c>
      <c r="P24" s="301">
        <f>SUM('Mau A1'!AC289:AC308)</f>
        <v>274.39999999999998</v>
      </c>
      <c r="Q24" s="301">
        <f>SUM('Mau A1'!AB289:AB308)</f>
        <v>0</v>
      </c>
      <c r="R24" s="21">
        <f t="shared" si="0"/>
        <v>200</v>
      </c>
      <c r="S24" s="245">
        <f t="shared" si="1"/>
        <v>74.400000000000006</v>
      </c>
      <c r="T24" s="245">
        <f t="shared" si="2"/>
        <v>0</v>
      </c>
      <c r="U24" s="22"/>
      <c r="V24" s="22"/>
      <c r="W24" s="22"/>
      <c r="X24" s="22"/>
      <c r="Y24" s="22"/>
      <c r="Z24" s="22"/>
    </row>
    <row r="25" spans="1:26" ht="18" customHeight="1">
      <c r="A25" s="94">
        <v>15</v>
      </c>
      <c r="B25" s="336" t="str">
        <f>IF('Mau A1'!B309="","",'Mau A1'!B309)</f>
        <v xml:space="preserve">Trần Việt </v>
      </c>
      <c r="C25" s="337" t="str">
        <f>IF('Mau A1'!C309="","",'Mau A1'!C309)</f>
        <v>Khánh</v>
      </c>
      <c r="D25" s="29">
        <f>SUM('Mau A1'!M309:M328)</f>
        <v>915.09999999999991</v>
      </c>
      <c r="E25" s="211">
        <f>SUM('Mau A1'!N309:N328)</f>
        <v>64.5</v>
      </c>
      <c r="F25" s="211">
        <f>SUM('Mau A1'!O309:O328)</f>
        <v>0</v>
      </c>
      <c r="G25" s="211">
        <f>SUM('Mau A1'!P309:P328)</f>
        <v>979.59999999999991</v>
      </c>
      <c r="H25" s="211">
        <f>SUM('Mau A1'!Q309:Q328)</f>
        <v>0</v>
      </c>
      <c r="I25" s="211">
        <f>SUM('Mau A1'!R309:R328)</f>
        <v>0</v>
      </c>
      <c r="J25" s="211">
        <f>SUM('Mau A1'!T309:T328)</f>
        <v>430</v>
      </c>
      <c r="K25" s="211">
        <f>SUM('Mau A1'!V309:V328)</f>
        <v>112</v>
      </c>
      <c r="L25" s="211">
        <f>SUM('Mau A1'!X309:X328)</f>
        <v>56</v>
      </c>
      <c r="M25" s="211">
        <f>SUM('Mau A1'!Y309:Y328)</f>
        <v>549.6</v>
      </c>
      <c r="N25" s="211">
        <f>SUM('Mau A1'!Z309:Z328)</f>
        <v>-112</v>
      </c>
      <c r="O25" s="211">
        <f>SUM('Mau A1'!AA309:AA328)</f>
        <v>-56</v>
      </c>
      <c r="P25" s="222">
        <f>SUM('Mau A1'!AC309:AC328)</f>
        <v>381.6</v>
      </c>
      <c r="Q25" s="211">
        <f>SUM('Mau A1'!AB309:AB328)</f>
        <v>0</v>
      </c>
      <c r="R25" s="21">
        <f t="shared" si="0"/>
        <v>200</v>
      </c>
      <c r="S25" s="245">
        <f t="shared" si="1"/>
        <v>181.6</v>
      </c>
      <c r="T25" s="245">
        <f t="shared" si="2"/>
        <v>0</v>
      </c>
      <c r="U25" s="22"/>
      <c r="V25" s="22"/>
      <c r="W25" s="22"/>
      <c r="X25" s="22"/>
      <c r="Y25" s="22"/>
      <c r="Z25" s="22"/>
    </row>
    <row r="26" spans="1:26" ht="18" customHeight="1">
      <c r="A26" s="94">
        <v>16</v>
      </c>
      <c r="B26" s="336" t="str">
        <f>IF('Mau A1'!B329="","",'Mau A1'!B329)</f>
        <v>Đỗ Thị Hải</v>
      </c>
      <c r="C26" s="337" t="str">
        <f>IF('Mau A1'!C329="","",'Mau A1'!C329)</f>
        <v>Yến</v>
      </c>
      <c r="D26" s="29">
        <f>SUM('Mau A1'!M329:M348)</f>
        <v>946.7</v>
      </c>
      <c r="E26" s="211">
        <f>SUM('Mau A1'!N329:N348)</f>
        <v>64.5</v>
      </c>
      <c r="F26" s="211">
        <f>SUM('Mau A1'!O329:O348)</f>
        <v>0</v>
      </c>
      <c r="G26" s="211">
        <f>SUM('Mau A1'!P329:P348)</f>
        <v>1011.2</v>
      </c>
      <c r="H26" s="211">
        <f>SUM('Mau A1'!Q329:Q348)</f>
        <v>0</v>
      </c>
      <c r="I26" s="211">
        <f>SUM('Mau A1'!R329:R348)</f>
        <v>0</v>
      </c>
      <c r="J26" s="211">
        <f>SUM('Mau A1'!T329:T348)</f>
        <v>430</v>
      </c>
      <c r="K26" s="211">
        <f>SUM('Mau A1'!V329:V348)</f>
        <v>112</v>
      </c>
      <c r="L26" s="211">
        <f>SUM('Mau A1'!X329:X348)</f>
        <v>56</v>
      </c>
      <c r="M26" s="211">
        <f>SUM('Mau A1'!Y329:Y348)</f>
        <v>581.20000000000005</v>
      </c>
      <c r="N26" s="211">
        <f>SUM('Mau A1'!Z329:Z348)</f>
        <v>-112</v>
      </c>
      <c r="O26" s="211">
        <f>SUM('Mau A1'!AA329:AA348)</f>
        <v>-56</v>
      </c>
      <c r="P26" s="222">
        <f>SUM('Mau A1'!AC329:AC348)</f>
        <v>413.20000000000005</v>
      </c>
      <c r="Q26" s="211">
        <f>SUM('Mau A1'!AB329:AB348)</f>
        <v>0</v>
      </c>
      <c r="R26" s="21">
        <f t="shared" si="0"/>
        <v>200</v>
      </c>
      <c r="S26" s="245">
        <f t="shared" si="1"/>
        <v>213.2</v>
      </c>
      <c r="T26" s="245">
        <f t="shared" si="2"/>
        <v>0</v>
      </c>
      <c r="U26" s="22"/>
      <c r="V26" s="22"/>
      <c r="W26" s="22"/>
      <c r="X26" s="22"/>
      <c r="Y26" s="22"/>
      <c r="Z26" s="22"/>
    </row>
    <row r="27" spans="1:26" ht="18" customHeight="1">
      <c r="A27" s="94">
        <v>17</v>
      </c>
      <c r="B27" s="336" t="str">
        <f>IF('Mau A1'!B349="","",'Mau A1'!B349)</f>
        <v>Trần Vĩnh</v>
      </c>
      <c r="C27" s="337" t="str">
        <f>IF('Mau A1'!C349="","",'Mau A1'!C349)</f>
        <v>Xuyên</v>
      </c>
      <c r="D27" s="29">
        <f>SUM('Mau A1'!M349:M368)</f>
        <v>796</v>
      </c>
      <c r="E27" s="211">
        <f>SUM('Mau A1'!N349:N368)</f>
        <v>97.72727272727272</v>
      </c>
      <c r="F27" s="211">
        <f>SUM('Mau A1'!O349:O368)</f>
        <v>0</v>
      </c>
      <c r="G27" s="211">
        <f>SUM('Mau A1'!P349:P368)</f>
        <v>893.72727272727275</v>
      </c>
      <c r="H27" s="211">
        <f>SUM('Mau A1'!Q349:Q368)</f>
        <v>21.4</v>
      </c>
      <c r="I27" s="211">
        <f>SUM('Mau A1'!R349:R368)</f>
        <v>0</v>
      </c>
      <c r="J27" s="211">
        <f>SUM('Mau A1'!T349:T368)</f>
        <v>430</v>
      </c>
      <c r="K27" s="211">
        <f>SUM('Mau A1'!V349:V368)</f>
        <v>112</v>
      </c>
      <c r="L27" s="211">
        <f>SUM('Mau A1'!X349:X368)</f>
        <v>56</v>
      </c>
      <c r="M27" s="211">
        <f>SUM('Mau A1'!Y349:Y368)</f>
        <v>463.7</v>
      </c>
      <c r="N27" s="211">
        <f>SUM('Mau A1'!Z349:Z368)</f>
        <v>-90.6</v>
      </c>
      <c r="O27" s="211">
        <f>SUM('Mau A1'!AA349:AA368)</f>
        <v>-56</v>
      </c>
      <c r="P27" s="222">
        <f>SUM('Mau A1'!AC349:AC368)</f>
        <v>317.10000000000002</v>
      </c>
      <c r="Q27" s="211">
        <f>SUM('Mau A1'!AB349:AB368)</f>
        <v>0</v>
      </c>
      <c r="R27" s="21">
        <f t="shared" si="0"/>
        <v>200</v>
      </c>
      <c r="S27" s="244">
        <f t="shared" si="1"/>
        <v>117.1</v>
      </c>
      <c r="T27" s="245">
        <f t="shared" si="2"/>
        <v>0</v>
      </c>
      <c r="U27" s="22"/>
      <c r="V27" s="22"/>
      <c r="W27" s="22"/>
      <c r="X27" s="22"/>
      <c r="Y27" s="22"/>
      <c r="Z27" s="22"/>
    </row>
    <row r="28" spans="1:26" ht="18" customHeight="1">
      <c r="A28" s="94">
        <v>18</v>
      </c>
      <c r="B28" s="336" t="str">
        <f>IF('Mau A1'!B369="","",'Mau A1'!B369)</f>
        <v xml:space="preserve">Nguyễn Cao </v>
      </c>
      <c r="C28" s="337" t="str">
        <f>IF('Mau A1'!C369="","",'Mau A1'!C369)</f>
        <v>Phong</v>
      </c>
      <c r="D28" s="29">
        <f>SUM('Mau A1'!M369:M395)</f>
        <v>1137.9000000000001</v>
      </c>
      <c r="E28" s="211">
        <f>SUM('Mau A1'!N369:N395)</f>
        <v>64.5</v>
      </c>
      <c r="F28" s="211">
        <f>SUM('Mau A1'!O369:O395)</f>
        <v>0</v>
      </c>
      <c r="G28" s="211">
        <f>SUM('Mau A1'!P369:P395)</f>
        <v>1202.4000000000001</v>
      </c>
      <c r="H28" s="211">
        <f>SUM('Mau A1'!Q369:Q395)</f>
        <v>0</v>
      </c>
      <c r="I28" s="211">
        <f>SUM('Mau A1'!R369:R395)</f>
        <v>0</v>
      </c>
      <c r="J28" s="211">
        <f>SUM('Mau A1'!T369:T395)</f>
        <v>430</v>
      </c>
      <c r="K28" s="211">
        <f>SUM('Mau A1'!V369:V395)</f>
        <v>112</v>
      </c>
      <c r="L28" s="211">
        <f>SUM('Mau A1'!X369:X395)</f>
        <v>56</v>
      </c>
      <c r="M28" s="211">
        <f>SUM('Mau A1'!Y369:Y395)</f>
        <v>772.4</v>
      </c>
      <c r="N28" s="211">
        <f>SUM('Mau A1'!Z369:Z395)</f>
        <v>-112</v>
      </c>
      <c r="O28" s="211">
        <f>SUM('Mau A1'!AA369:AA395)</f>
        <v>-21</v>
      </c>
      <c r="P28" s="222">
        <f>SUM('Mau A1'!AC369:AC395)</f>
        <v>639.4</v>
      </c>
      <c r="Q28" s="211">
        <f>SUM('Mau A1'!AB369:AB395)</f>
        <v>0</v>
      </c>
      <c r="R28" s="21">
        <f t="shared" si="0"/>
        <v>200</v>
      </c>
      <c r="S28" s="244">
        <f t="shared" si="1"/>
        <v>439.4</v>
      </c>
      <c r="T28" s="245">
        <f t="shared" si="2"/>
        <v>0</v>
      </c>
      <c r="U28" s="22"/>
      <c r="V28" s="22"/>
      <c r="W28" s="22"/>
      <c r="X28" s="22"/>
      <c r="Y28" s="22"/>
      <c r="Z28" s="22"/>
    </row>
    <row r="29" spans="1:26" ht="18" customHeight="1">
      <c r="A29" s="94">
        <v>19</v>
      </c>
      <c r="B29" s="336" t="str">
        <f>IF('Mau A1'!B396="","",'Mau A1'!B396)</f>
        <v>Mai Chiếm</v>
      </c>
      <c r="C29" s="337" t="str">
        <f>IF('Mau A1'!C396="","",'Mau A1'!C396)</f>
        <v>Tuấn</v>
      </c>
      <c r="D29" s="29">
        <f>SUM('Mau A1'!M396:M408)</f>
        <v>691</v>
      </c>
      <c r="E29" s="211">
        <f>SUM('Mau A1'!N396:N408)</f>
        <v>64.5</v>
      </c>
      <c r="F29" s="211">
        <f>SUM('Mau A1'!O396:O408)</f>
        <v>0</v>
      </c>
      <c r="G29" s="211">
        <f>SUM('Mau A1'!P396:P408)</f>
        <v>755.5</v>
      </c>
      <c r="H29" s="211">
        <f>SUM('Mau A1'!Q396:Q408)</f>
        <v>0</v>
      </c>
      <c r="I29" s="211">
        <f>SUM('Mau A1'!R396:R408)</f>
        <v>0</v>
      </c>
      <c r="J29" s="211">
        <f>SUM('Mau A1'!T396:T408)</f>
        <v>430</v>
      </c>
      <c r="K29" s="211">
        <f>SUM('Mau A1'!V396:V408)</f>
        <v>112</v>
      </c>
      <c r="L29" s="211">
        <f>SUM('Mau A1'!X396:X408)</f>
        <v>56</v>
      </c>
      <c r="M29" s="211">
        <f>SUM('Mau A1'!Y396:Y408)</f>
        <v>325.5</v>
      </c>
      <c r="N29" s="211">
        <f>SUM('Mau A1'!Z396:Z408)</f>
        <v>-112</v>
      </c>
      <c r="O29" s="211">
        <f>SUM('Mau A1'!AA396:AA408)</f>
        <v>-56</v>
      </c>
      <c r="P29" s="222">
        <f>SUM('Mau A1'!AC396:AC408)</f>
        <v>157.5</v>
      </c>
      <c r="Q29" s="211">
        <f>SUM('Mau A1'!AB396:AB408)</f>
        <v>0</v>
      </c>
      <c r="R29" s="21">
        <f t="shared" si="0"/>
        <v>157.5</v>
      </c>
      <c r="S29" s="245">
        <f t="shared" si="1"/>
        <v>0</v>
      </c>
      <c r="T29" s="245">
        <f t="shared" si="2"/>
        <v>0</v>
      </c>
      <c r="U29" s="22"/>
      <c r="V29" s="22"/>
      <c r="W29" s="22"/>
      <c r="X29" s="22"/>
      <c r="Y29" s="22"/>
      <c r="Z29" s="22"/>
    </row>
    <row r="30" spans="1:26" ht="18" customHeight="1">
      <c r="A30" s="94">
        <v>20</v>
      </c>
      <c r="B30" s="27" t="str">
        <f>IF('Mau A1'!B409="","",'Mau A1'!B409)</f>
        <v>Lê Quý Hưng</v>
      </c>
      <c r="C30" s="28" t="str">
        <f>IF('Mau A1'!C409="","",'Mau A1'!C409)</f>
        <v>Quốc</v>
      </c>
      <c r="D30" s="29">
        <f>SUM('Mau A1'!M409:M430)</f>
        <v>1042.6999999999998</v>
      </c>
      <c r="E30" s="211">
        <f>SUM('Mau A1'!N409:N430)</f>
        <v>64.5</v>
      </c>
      <c r="F30" s="211">
        <f>SUM('Mau A1'!O409:O430)</f>
        <v>0</v>
      </c>
      <c r="G30" s="211">
        <f>SUM('Mau A1'!P409:P430)</f>
        <v>1107.1999999999998</v>
      </c>
      <c r="H30" s="211">
        <f>SUM('Mau A1'!Q409:Q430)</f>
        <v>0</v>
      </c>
      <c r="I30" s="211">
        <f>SUM('Mau A1'!R409:R430)</f>
        <v>0</v>
      </c>
      <c r="J30" s="211">
        <f>SUM('Mau A1'!T409:T430)</f>
        <v>430</v>
      </c>
      <c r="K30" s="211">
        <f>SUM('Mau A1'!V409:V430)</f>
        <v>112</v>
      </c>
      <c r="L30" s="211">
        <f>SUM('Mau A1'!X409:X430)</f>
        <v>56</v>
      </c>
      <c r="M30" s="211">
        <f>SUM('Mau A1'!Y409:Y430)</f>
        <v>677.2</v>
      </c>
      <c r="N30" s="211">
        <f>SUM('Mau A1'!Z409:Z430)</f>
        <v>-112</v>
      </c>
      <c r="O30" s="211">
        <f>SUM('Mau A1'!AA409:AA430)</f>
        <v>-56</v>
      </c>
      <c r="P30" s="222">
        <f>SUM('Mau A1'!AC409:AC430)</f>
        <v>509.20000000000005</v>
      </c>
      <c r="Q30" s="211">
        <f>SUM('Mau A1'!AB409:AB430)</f>
        <v>0</v>
      </c>
      <c r="R30" s="21">
        <f t="shared" si="0"/>
        <v>200</v>
      </c>
      <c r="S30" s="244">
        <f t="shared" si="1"/>
        <v>309.2</v>
      </c>
      <c r="T30" s="245">
        <f t="shared" si="2"/>
        <v>0</v>
      </c>
      <c r="U30" s="22"/>
      <c r="V30" s="22"/>
      <c r="W30" s="22"/>
      <c r="X30" s="22"/>
      <c r="Y30" s="22"/>
      <c r="Z30" s="22"/>
    </row>
    <row r="31" spans="1:26" ht="18" customHeight="1">
      <c r="A31" s="94">
        <v>21</v>
      </c>
      <c r="B31" s="336" t="str">
        <f>IF('Mau A1'!B431="","",'Mau A1'!B431)</f>
        <v>Nguyễn Văn</v>
      </c>
      <c r="C31" s="337" t="str">
        <f>IF('Mau A1'!C431="","",'Mau A1'!C431)</f>
        <v>Đôn</v>
      </c>
      <c r="D31" s="29">
        <f>SUM('Mau A1'!M431:M469)</f>
        <v>1387.6</v>
      </c>
      <c r="E31" s="211">
        <f>SUM('Mau A1'!N431:N469)</f>
        <v>64.5</v>
      </c>
      <c r="F31" s="211">
        <f>SUM('Mau A1'!O431:O469)</f>
        <v>0</v>
      </c>
      <c r="G31" s="211">
        <f>SUM('Mau A1'!P431:P469)</f>
        <v>1452.1</v>
      </c>
      <c r="H31" s="211">
        <f>SUM('Mau A1'!Q431:Q469)</f>
        <v>42.9</v>
      </c>
      <c r="I31" s="211">
        <f>SUM('Mau A1'!R431:R469)</f>
        <v>0</v>
      </c>
      <c r="J31" s="211">
        <f>SUM('Mau A1'!T431:T469)</f>
        <v>430</v>
      </c>
      <c r="K31" s="211">
        <f>SUM('Mau A1'!V431:V469)</f>
        <v>112</v>
      </c>
      <c r="L31" s="211">
        <f>SUM('Mau A1'!X431:X469)</f>
        <v>56</v>
      </c>
      <c r="M31" s="211">
        <f>SUM('Mau A1'!Y431:Y469)</f>
        <v>1022.1</v>
      </c>
      <c r="N31" s="211">
        <f>SUM('Mau A1'!Z431:Z469)</f>
        <v>-69.099999999999994</v>
      </c>
      <c r="O31" s="211">
        <f>SUM('Mau A1'!AA431:AA469)</f>
        <v>-56</v>
      </c>
      <c r="P31" s="222">
        <f>SUM('Mau A1'!AC431:AC469)</f>
        <v>897</v>
      </c>
      <c r="Q31" s="211">
        <f>SUM('Mau A1'!AB431:AB469)</f>
        <v>0</v>
      </c>
      <c r="R31" s="21">
        <f t="shared" si="0"/>
        <v>200</v>
      </c>
      <c r="S31" s="245">
        <f t="shared" si="1"/>
        <v>697</v>
      </c>
      <c r="T31" s="245">
        <f t="shared" si="2"/>
        <v>0</v>
      </c>
      <c r="U31" s="22"/>
      <c r="V31" s="22"/>
      <c r="W31" s="22"/>
      <c r="X31" s="22"/>
      <c r="Y31" s="22"/>
      <c r="Z31" s="22"/>
    </row>
    <row r="32" spans="1:26" ht="18" customHeight="1">
      <c r="A32" s="94">
        <v>22</v>
      </c>
      <c r="B32" s="27" t="str">
        <f>IF('Mau A1'!B470="","",'Mau A1'!B470)</f>
        <v>Bùi Văn</v>
      </c>
      <c r="C32" s="28" t="str">
        <f>IF('Mau A1'!C470="","",'Mau A1'!C470)</f>
        <v>Dũng</v>
      </c>
      <c r="D32" s="29">
        <f>SUM('Mau A1'!M470:M491)</f>
        <v>754.3</v>
      </c>
      <c r="E32" s="211">
        <f>SUM('Mau A1'!N470:N491)</f>
        <v>65.5</v>
      </c>
      <c r="F32" s="211">
        <f>SUM('Mau A1'!O470:O491)</f>
        <v>0</v>
      </c>
      <c r="G32" s="211">
        <f>SUM('Mau A1'!P470:P491)</f>
        <v>819.8</v>
      </c>
      <c r="H32" s="211">
        <f>SUM('Mau A1'!Q470:Q491)</f>
        <v>0</v>
      </c>
      <c r="I32" s="211">
        <f>SUM('Mau A1'!R470:R491)</f>
        <v>0</v>
      </c>
      <c r="J32" s="211">
        <f>SUM('Mau A1'!T470:T491)</f>
        <v>430</v>
      </c>
      <c r="K32" s="211">
        <f>SUM('Mau A1'!V470:V491)</f>
        <v>112</v>
      </c>
      <c r="L32" s="211">
        <f>SUM('Mau A1'!X470:X491)</f>
        <v>56</v>
      </c>
      <c r="M32" s="211">
        <f>SUM('Mau A1'!Y470:Y491)</f>
        <v>389.8</v>
      </c>
      <c r="N32" s="211">
        <f>SUM('Mau A1'!Z470:Z491)</f>
        <v>-112</v>
      </c>
      <c r="O32" s="211">
        <f>SUM('Mau A1'!AA470:AA491)</f>
        <v>-56</v>
      </c>
      <c r="P32" s="222">
        <f>SUM('Mau A1'!AC470:AC491)</f>
        <v>221.8</v>
      </c>
      <c r="Q32" s="211">
        <f>SUM('Mau A1'!AB470:AB491)</f>
        <v>0</v>
      </c>
      <c r="R32" s="21">
        <f t="shared" si="0"/>
        <v>200</v>
      </c>
      <c r="S32" s="245">
        <f t="shared" si="1"/>
        <v>21.8</v>
      </c>
      <c r="T32" s="245">
        <f t="shared" si="2"/>
        <v>0</v>
      </c>
      <c r="U32" s="22"/>
      <c r="V32" s="22"/>
      <c r="W32" s="22"/>
      <c r="X32" s="22"/>
      <c r="Y32" s="22"/>
      <c r="Z32" s="22"/>
    </row>
    <row r="33" spans="1:26" ht="18" customHeight="1">
      <c r="A33" s="94">
        <v>23</v>
      </c>
      <c r="B33" s="336" t="str">
        <f>IF('Mau A1'!B492="","",'Mau A1'!B492)</f>
        <v>Đậng Ngọc</v>
      </c>
      <c r="C33" s="337" t="str">
        <f>IF('Mau A1'!C492="","",'Mau A1'!C492)</f>
        <v>Đoàn</v>
      </c>
      <c r="D33" s="29">
        <f>SUM('Mau A1'!M492:M513)</f>
        <v>826.3</v>
      </c>
      <c r="E33" s="211">
        <f>SUM('Mau A1'!N492:N513)</f>
        <v>64.5</v>
      </c>
      <c r="F33" s="211">
        <f>SUM('Mau A1'!O492:O513)</f>
        <v>0</v>
      </c>
      <c r="G33" s="211">
        <f>SUM('Mau A1'!P492:P513)</f>
        <v>890.8</v>
      </c>
      <c r="H33" s="211">
        <f>SUM('Mau A1'!Q492:Q513)</f>
        <v>0</v>
      </c>
      <c r="I33" s="211">
        <f>SUM('Mau A1'!R492:R513)</f>
        <v>0</v>
      </c>
      <c r="J33" s="211">
        <f>SUM('Mau A1'!T492:T513)</f>
        <v>430</v>
      </c>
      <c r="K33" s="211">
        <f>SUM('Mau A1'!V492:V513)</f>
        <v>112</v>
      </c>
      <c r="L33" s="211">
        <f>SUM('Mau A1'!X492:X513)</f>
        <v>56</v>
      </c>
      <c r="M33" s="211">
        <f>SUM('Mau A1'!Y492:Y513)</f>
        <v>460.8</v>
      </c>
      <c r="N33" s="211">
        <f>SUM('Mau A1'!Z492:Z513)</f>
        <v>-112</v>
      </c>
      <c r="O33" s="211">
        <f>SUM('Mau A1'!AA492:AA513)</f>
        <v>-56</v>
      </c>
      <c r="P33" s="222">
        <f>SUM('Mau A1'!AC492:AC513)</f>
        <v>292.8</v>
      </c>
      <c r="Q33" s="211">
        <f>SUM('Mau A1'!AB492:AB513)</f>
        <v>0</v>
      </c>
      <c r="R33" s="21">
        <f t="shared" si="0"/>
        <v>200</v>
      </c>
      <c r="S33" s="245">
        <f t="shared" si="1"/>
        <v>92.8</v>
      </c>
      <c r="T33" s="245">
        <f t="shared" si="2"/>
        <v>0</v>
      </c>
      <c r="U33" s="22"/>
      <c r="V33" s="22"/>
      <c r="W33" s="22"/>
      <c r="X33" s="22"/>
      <c r="Y33" s="22"/>
      <c r="Z33" s="22"/>
    </row>
    <row r="34" spans="1:26" ht="18" customHeight="1">
      <c r="A34" s="94">
        <v>24</v>
      </c>
      <c r="B34" s="27" t="str">
        <f>IF('Mau A1'!B514="","",'Mau A1'!B514)</f>
        <v>Lê Tất</v>
      </c>
      <c r="C34" s="28" t="str">
        <f>IF('Mau A1'!C514="","",'Mau A1'!C514)</f>
        <v>Đạt</v>
      </c>
      <c r="D34" s="29">
        <f>SUM('Mau A1'!M514:M527)</f>
        <v>55.3</v>
      </c>
      <c r="E34" s="211">
        <f>SUM('Mau A1'!N514:N527)</f>
        <v>4.5</v>
      </c>
      <c r="F34" s="211">
        <f>SUM('Mau A1'!O514:O527)</f>
        <v>0</v>
      </c>
      <c r="G34" s="211">
        <f>SUM('Mau A1'!P514:P527)</f>
        <v>59.8</v>
      </c>
      <c r="H34" s="211">
        <f>SUM('Mau A1'!Q514:Q527)</f>
        <v>0</v>
      </c>
      <c r="I34" s="211">
        <f>SUM('Mau A1'!R514:R527)</f>
        <v>0</v>
      </c>
      <c r="J34" s="211">
        <f>SUM('Mau A1'!T514:T527)</f>
        <v>0</v>
      </c>
      <c r="K34" s="211">
        <f>SUM('Mau A1'!V514:V527)</f>
        <v>0</v>
      </c>
      <c r="L34" s="211">
        <f>SUM('Mau A1'!X514:X527)</f>
        <v>0</v>
      </c>
      <c r="M34" s="211">
        <f>SUM('Mau A1'!Y514:Y527)</f>
        <v>0</v>
      </c>
      <c r="N34" s="211">
        <f>SUM('Mau A1'!Z514:Z527)</f>
        <v>0</v>
      </c>
      <c r="O34" s="211">
        <f>SUM('Mau A1'!AA514:AA527)</f>
        <v>0</v>
      </c>
      <c r="P34" s="222">
        <f>SUM('Mau A1'!AC514:AC527)</f>
        <v>0</v>
      </c>
      <c r="Q34" s="211">
        <f>SUM('Mau A1'!AB514:AB527)</f>
        <v>0</v>
      </c>
      <c r="R34" s="21">
        <f t="shared" si="0"/>
        <v>0</v>
      </c>
      <c r="S34" s="244">
        <f t="shared" si="1"/>
        <v>0</v>
      </c>
      <c r="T34" s="245">
        <f t="shared" si="2"/>
        <v>0</v>
      </c>
      <c r="U34" s="22"/>
      <c r="V34" s="22"/>
      <c r="W34" s="22"/>
      <c r="X34" s="22"/>
      <c r="Y34" s="22"/>
      <c r="Z34" s="22"/>
    </row>
    <row r="35" spans="1:26" ht="18" customHeight="1">
      <c r="A35" s="94">
        <v>25</v>
      </c>
      <c r="B35" s="27" t="str">
        <f>IF('Mau A1'!B528="","",'Mau A1'!B528)</f>
        <v>Dương Ngọc</v>
      </c>
      <c r="C35" s="28" t="str">
        <f>IF('Mau A1'!C528="","",'Mau A1'!C528)</f>
        <v>Vọng</v>
      </c>
      <c r="D35" s="29">
        <f>SUM('Mau A1'!M528:M551)</f>
        <v>1245.0999999999999</v>
      </c>
      <c r="E35" s="211">
        <f>SUM('Mau A1'!N528:N551)</f>
        <v>64.5</v>
      </c>
      <c r="F35" s="211">
        <f>SUM('Mau A1'!O528:O551)</f>
        <v>0</v>
      </c>
      <c r="G35" s="211">
        <f>SUM('Mau A1'!P528:P551)</f>
        <v>1309.5999999999999</v>
      </c>
      <c r="H35" s="211">
        <f>SUM('Mau A1'!Q528:Q551)</f>
        <v>0</v>
      </c>
      <c r="I35" s="211">
        <f>SUM('Mau A1'!R528:R551)</f>
        <v>0</v>
      </c>
      <c r="J35" s="211">
        <f>SUM('Mau A1'!T528:T551)</f>
        <v>430</v>
      </c>
      <c r="K35" s="211">
        <f>SUM('Mau A1'!V528:V551)</f>
        <v>112</v>
      </c>
      <c r="L35" s="211">
        <f>SUM('Mau A1'!X528:X551)</f>
        <v>56</v>
      </c>
      <c r="M35" s="211">
        <f>SUM('Mau A1'!Y528:Y551)</f>
        <v>879.6</v>
      </c>
      <c r="N35" s="211">
        <f>SUM('Mau A1'!Z528:Z551)</f>
        <v>-112</v>
      </c>
      <c r="O35" s="211">
        <f>SUM('Mau A1'!AA528:AA551)</f>
        <v>-56</v>
      </c>
      <c r="P35" s="222">
        <f>SUM('Mau A1'!AC528:AC551)</f>
        <v>711.6</v>
      </c>
      <c r="Q35" s="211">
        <f>SUM('Mau A1'!AB528:AB551)</f>
        <v>0</v>
      </c>
      <c r="R35" s="21">
        <f t="shared" si="0"/>
        <v>200</v>
      </c>
      <c r="S35" s="245">
        <f t="shared" si="1"/>
        <v>511.6</v>
      </c>
      <c r="T35" s="245">
        <f t="shared" si="2"/>
        <v>0</v>
      </c>
      <c r="U35" s="22"/>
      <c r="V35" s="22"/>
      <c r="W35" s="22"/>
      <c r="X35" s="22"/>
      <c r="Y35" s="22"/>
      <c r="Z35" s="22"/>
    </row>
    <row r="36" spans="1:26" ht="18" customHeight="1">
      <c r="A36" s="94">
        <v>26</v>
      </c>
      <c r="B36" s="27" t="str">
        <f>IF('Mau A1'!B552="","",'Mau A1'!B552)</f>
        <v>Lê Phi</v>
      </c>
      <c r="C36" s="28" t="str">
        <f>IF('Mau A1'!C552="","",'Mau A1'!C552)</f>
        <v>Trường</v>
      </c>
      <c r="D36" s="25">
        <f>SUM('Mau A1'!M552:M572)</f>
        <v>678.19999999999982</v>
      </c>
      <c r="E36" s="211">
        <f>SUM('Mau A1'!N552:N572)</f>
        <v>64.5</v>
      </c>
      <c r="F36" s="211">
        <f>SUM('Mau A1'!O552:O572)</f>
        <v>0</v>
      </c>
      <c r="G36" s="211">
        <f>SUM('Mau A1'!P552:P572)</f>
        <v>742.69999999999982</v>
      </c>
      <c r="H36" s="211">
        <f>SUM('Mau A1'!Q552:Q572)</f>
        <v>0</v>
      </c>
      <c r="I36" s="211">
        <f>SUM('Mau A1'!R552:R572)</f>
        <v>24.3</v>
      </c>
      <c r="J36" s="211">
        <f>SUM('Mau A1'!T552:T572)</f>
        <v>430</v>
      </c>
      <c r="K36" s="211">
        <f>SUM('Mau A1'!V552:V572)</f>
        <v>112</v>
      </c>
      <c r="L36" s="211">
        <f>SUM('Mau A1'!X552:X572)</f>
        <v>56</v>
      </c>
      <c r="M36" s="211">
        <f>SUM('Mau A1'!Y552:Y572)</f>
        <v>312.7</v>
      </c>
      <c r="N36" s="211">
        <f>SUM('Mau A1'!Z552:Z572)</f>
        <v>-112</v>
      </c>
      <c r="O36" s="211">
        <f>SUM('Mau A1'!AA552:AA572)</f>
        <v>-31.7</v>
      </c>
      <c r="P36" s="222">
        <f>SUM('Mau A1'!AC552:AC572)</f>
        <v>169</v>
      </c>
      <c r="Q36" s="211">
        <f>SUM('Mau A1'!AB552:AB572)</f>
        <v>0</v>
      </c>
      <c r="R36" s="21">
        <f t="shared" si="0"/>
        <v>169</v>
      </c>
      <c r="S36" s="245">
        <f t="shared" si="1"/>
        <v>0</v>
      </c>
      <c r="T36" s="245">
        <f t="shared" si="2"/>
        <v>0</v>
      </c>
      <c r="U36" s="30"/>
      <c r="V36" s="30"/>
      <c r="W36" s="30"/>
      <c r="X36" s="30"/>
      <c r="Y36" s="30"/>
      <c r="Z36" s="30"/>
    </row>
    <row r="37" spans="1:26" ht="18" customHeight="1">
      <c r="A37" s="94">
        <v>27</v>
      </c>
      <c r="B37" s="27" t="str">
        <f>IF('Mau A1'!B573="","",'Mau A1'!B573)</f>
        <v xml:space="preserve">Nguyễn Ngọc </v>
      </c>
      <c r="C37" s="28" t="str">
        <f>IF('Mau A1'!C573="","",'Mau A1'!C573)</f>
        <v>Tuyên</v>
      </c>
      <c r="D37" s="29">
        <f>SUM('Mau A1'!M573:M593)</f>
        <v>1170.2</v>
      </c>
      <c r="E37" s="211">
        <f>SUM('Mau A1'!N573:N593)</f>
        <v>64.5</v>
      </c>
      <c r="F37" s="211">
        <f>SUM('Mau A1'!O573:O593)</f>
        <v>0</v>
      </c>
      <c r="G37" s="211">
        <f>SUM('Mau A1'!P573:P593)</f>
        <v>1234.7</v>
      </c>
      <c r="H37" s="211">
        <f>SUM('Mau A1'!Q573:Q593)</f>
        <v>21.4</v>
      </c>
      <c r="I37" s="211">
        <f>SUM('Mau A1'!R573:R593)</f>
        <v>0</v>
      </c>
      <c r="J37" s="211">
        <f>SUM('Mau A1'!T573:T593)</f>
        <v>430</v>
      </c>
      <c r="K37" s="211">
        <f>SUM('Mau A1'!V573:V593)</f>
        <v>112</v>
      </c>
      <c r="L37" s="211">
        <f>SUM('Mau A1'!X573:X593)</f>
        <v>56</v>
      </c>
      <c r="M37" s="211">
        <f>SUM('Mau A1'!Y573:Y593)</f>
        <v>804.7</v>
      </c>
      <c r="N37" s="211">
        <f>SUM('Mau A1'!Z573:Z593)</f>
        <v>-90.6</v>
      </c>
      <c r="O37" s="211">
        <f>SUM('Mau A1'!AA573:AA593)</f>
        <v>-56</v>
      </c>
      <c r="P37" s="222">
        <f>SUM('Mau A1'!AC573:AC593)</f>
        <v>658.1</v>
      </c>
      <c r="Q37" s="211">
        <f>SUM('Mau A1'!AB573:AB593)</f>
        <v>0</v>
      </c>
      <c r="R37" s="21">
        <f t="shared" si="0"/>
        <v>200</v>
      </c>
      <c r="S37" s="245">
        <f t="shared" si="1"/>
        <v>458.1</v>
      </c>
      <c r="T37" s="245">
        <f t="shared" si="2"/>
        <v>0</v>
      </c>
      <c r="U37" s="22"/>
      <c r="V37" s="22"/>
      <c r="W37" s="22"/>
      <c r="X37" s="22"/>
      <c r="Y37" s="22"/>
      <c r="Z37" s="22"/>
    </row>
    <row r="38" spans="1:26" s="207" customFormat="1" ht="18" customHeight="1">
      <c r="A38" s="94">
        <v>28</v>
      </c>
      <c r="B38" s="27" t="str">
        <f>'Mau A1'!B594</f>
        <v xml:space="preserve">Đỗ Tuấn </v>
      </c>
      <c r="C38" s="28" t="str">
        <f>'Mau A1'!C594</f>
        <v>Việt</v>
      </c>
      <c r="D38" s="29">
        <f>SUM('Mau A1'!M594:M602)</f>
        <v>109.2</v>
      </c>
      <c r="E38" s="231">
        <f>SUM('Mau A1'!N594:N602)</f>
        <v>64.5</v>
      </c>
      <c r="F38" s="231">
        <f>SUM('Mau A1'!O594:O602)</f>
        <v>0</v>
      </c>
      <c r="G38" s="231">
        <f>SUM('Mau A1'!P594:P602)</f>
        <v>173.7</v>
      </c>
      <c r="H38" s="231">
        <v>0</v>
      </c>
      <c r="I38" s="231">
        <v>0</v>
      </c>
      <c r="J38" s="231">
        <v>0</v>
      </c>
      <c r="K38" s="231">
        <v>0</v>
      </c>
      <c r="L38" s="231">
        <v>0</v>
      </c>
      <c r="M38" s="231">
        <v>0</v>
      </c>
      <c r="N38" s="231">
        <v>0</v>
      </c>
      <c r="O38" s="231">
        <v>0</v>
      </c>
      <c r="P38" s="222">
        <f>'Mau A1'!AC594</f>
        <v>173.7</v>
      </c>
      <c r="Q38" s="231">
        <f>SUM('Mau A1'!Z594:Z602)</f>
        <v>0</v>
      </c>
      <c r="R38" s="21">
        <f>P38</f>
        <v>173.7</v>
      </c>
      <c r="S38" s="246">
        <f>R38</f>
        <v>173.7</v>
      </c>
      <c r="T38" s="246">
        <f>SUM('Mau A1'!AC594:AC602)</f>
        <v>173.7</v>
      </c>
      <c r="U38" s="86"/>
      <c r="V38" s="86"/>
      <c r="W38" s="86"/>
      <c r="X38" s="86"/>
      <c r="Y38" s="86"/>
      <c r="Z38" s="86"/>
    </row>
    <row r="39" spans="1:26" s="207" customFormat="1" ht="18" customHeight="1">
      <c r="A39" s="94">
        <v>29</v>
      </c>
      <c r="B39" s="27" t="str">
        <f>'Mau A1'!B603</f>
        <v>Nguyễn Hữu</v>
      </c>
      <c r="C39" s="28" t="str">
        <f>'Mau A1'!C603</f>
        <v>Thiện</v>
      </c>
      <c r="D39" s="29">
        <f>SUM('Mau A1'!M603:M612)</f>
        <v>162</v>
      </c>
      <c r="E39" s="231">
        <f>SUM('Mau A1'!N603:N612)</f>
        <v>0</v>
      </c>
      <c r="F39" s="231">
        <f>SUM('Mau A1'!O603:O612)</f>
        <v>0</v>
      </c>
      <c r="G39" s="231">
        <f>SUM('Mau A1'!P603:P612)</f>
        <v>162</v>
      </c>
      <c r="H39" s="231">
        <v>0</v>
      </c>
      <c r="I39" s="231">
        <v>0</v>
      </c>
      <c r="J39" s="231">
        <v>0</v>
      </c>
      <c r="K39" s="231">
        <v>0</v>
      </c>
      <c r="L39" s="231">
        <v>0</v>
      </c>
      <c r="M39" s="231">
        <v>0</v>
      </c>
      <c r="N39" s="231">
        <v>0</v>
      </c>
      <c r="O39" s="231">
        <v>0</v>
      </c>
      <c r="P39" s="222">
        <f>'Mau A1'!AC603</f>
        <v>162</v>
      </c>
      <c r="Q39" s="231">
        <f>SUM('Mau A1'!Z603:Z612)</f>
        <v>0</v>
      </c>
      <c r="R39" s="21">
        <f t="shared" ref="R39:R48" si="7">P39</f>
        <v>162</v>
      </c>
      <c r="S39" s="246">
        <f t="shared" ref="S39:S48" si="8">R39</f>
        <v>162</v>
      </c>
      <c r="T39" s="246">
        <f>SUM('Mau A1'!AC603:AC612)</f>
        <v>162</v>
      </c>
      <c r="U39" s="86"/>
      <c r="V39" s="86"/>
      <c r="W39" s="86"/>
      <c r="X39" s="86"/>
      <c r="Y39" s="86"/>
      <c r="Z39" s="86"/>
    </row>
    <row r="40" spans="1:26" s="207" customFormat="1" ht="18" customHeight="1">
      <c r="A40" s="94">
        <v>30</v>
      </c>
      <c r="B40" s="27" t="str">
        <f>'Mau A1'!B613</f>
        <v xml:space="preserve">Trần Thị Thu </v>
      </c>
      <c r="C40" s="28" t="str">
        <f>'Mau A1'!C613</f>
        <v>Hà</v>
      </c>
      <c r="D40" s="29">
        <f>SUM('Mau A1'!M613:M622)</f>
        <v>90</v>
      </c>
      <c r="E40" s="231">
        <f>SUM('Mau A1'!N613:N622)</f>
        <v>0</v>
      </c>
      <c r="F40" s="231">
        <f>SUM('Mau A1'!O613:O622)</f>
        <v>0</v>
      </c>
      <c r="G40" s="231">
        <f>SUM('Mau A1'!P613:P622)</f>
        <v>90</v>
      </c>
      <c r="H40" s="231">
        <v>0</v>
      </c>
      <c r="I40" s="231">
        <v>0</v>
      </c>
      <c r="J40" s="231">
        <v>0</v>
      </c>
      <c r="K40" s="231">
        <v>0</v>
      </c>
      <c r="L40" s="231">
        <v>0</v>
      </c>
      <c r="M40" s="231">
        <v>0</v>
      </c>
      <c r="N40" s="231">
        <v>0</v>
      </c>
      <c r="O40" s="231">
        <v>0</v>
      </c>
      <c r="P40" s="222">
        <f>'Mau A1'!AC613</f>
        <v>90</v>
      </c>
      <c r="Q40" s="231">
        <f>SUM('Mau A1'!Z613:Z622)</f>
        <v>0</v>
      </c>
      <c r="R40" s="21">
        <f t="shared" si="7"/>
        <v>90</v>
      </c>
      <c r="S40" s="246">
        <f t="shared" si="8"/>
        <v>90</v>
      </c>
      <c r="T40" s="246">
        <f>SUM('Mau A1'!AC613:AC622)</f>
        <v>90</v>
      </c>
      <c r="U40" s="86"/>
      <c r="V40" s="86"/>
      <c r="W40" s="86"/>
      <c r="X40" s="86"/>
      <c r="Y40" s="86"/>
      <c r="Z40" s="86"/>
    </row>
    <row r="41" spans="1:26" s="207" customFormat="1" ht="18" customHeight="1">
      <c r="A41" s="94">
        <v>31</v>
      </c>
      <c r="B41" s="27" t="str">
        <f>'Mau A1'!B623</f>
        <v>Nguyễn Ngọc</v>
      </c>
      <c r="C41" s="28" t="str">
        <f>'Mau A1'!C623</f>
        <v>Trang</v>
      </c>
      <c r="D41" s="29">
        <f>SUM('Mau A1'!M623:M632)</f>
        <v>90</v>
      </c>
      <c r="E41" s="231">
        <f>SUM('Mau A1'!N623:N632)</f>
        <v>64.5</v>
      </c>
      <c r="F41" s="231">
        <f>SUM('Mau A1'!O623:O632)</f>
        <v>0</v>
      </c>
      <c r="G41" s="231">
        <f>SUM('Mau A1'!P623:P632)</f>
        <v>154.5</v>
      </c>
      <c r="H41" s="231">
        <v>0</v>
      </c>
      <c r="I41" s="231">
        <v>0</v>
      </c>
      <c r="J41" s="231">
        <v>0</v>
      </c>
      <c r="K41" s="231">
        <v>0</v>
      </c>
      <c r="L41" s="231">
        <v>0</v>
      </c>
      <c r="M41" s="231">
        <v>0</v>
      </c>
      <c r="N41" s="231">
        <v>0</v>
      </c>
      <c r="O41" s="231">
        <v>0</v>
      </c>
      <c r="P41" s="222">
        <f>'Mau A1'!AC623</f>
        <v>154.5</v>
      </c>
      <c r="Q41" s="231">
        <f>SUM('Mau A1'!Z623:Z632)</f>
        <v>0</v>
      </c>
      <c r="R41" s="21">
        <f t="shared" si="7"/>
        <v>154.5</v>
      </c>
      <c r="S41" s="246">
        <f t="shared" si="8"/>
        <v>154.5</v>
      </c>
      <c r="T41" s="246">
        <f>SUM('Mau A1'!AC623:AC632)</f>
        <v>154.5</v>
      </c>
      <c r="U41" s="86"/>
      <c r="V41" s="86"/>
      <c r="W41" s="86"/>
      <c r="X41" s="86"/>
      <c r="Y41" s="86"/>
      <c r="Z41" s="86"/>
    </row>
    <row r="42" spans="1:26" ht="18" customHeight="1">
      <c r="A42" s="94">
        <v>32</v>
      </c>
      <c r="B42" s="27" t="str">
        <f>IF('Mau A1'!B633="","",'Mau A1'!B633)</f>
        <v>Nguyễn Thanh</v>
      </c>
      <c r="C42" s="28" t="str">
        <f>IF('Mau A1'!C633="","",'Mau A1'!C633)</f>
        <v>Lâm</v>
      </c>
      <c r="D42" s="29">
        <f>SUM('Mau A1'!M633:M642)</f>
        <v>72</v>
      </c>
      <c r="E42" s="231">
        <f>SUM('Mau A1'!N633:N642)</f>
        <v>64.5</v>
      </c>
      <c r="F42" s="231">
        <f>SUM('Mau A1'!O633:O642)</f>
        <v>0</v>
      </c>
      <c r="G42" s="231">
        <f>SUM('Mau A1'!P633:P642)</f>
        <v>136.5</v>
      </c>
      <c r="H42" s="231">
        <v>0</v>
      </c>
      <c r="I42" s="231">
        <v>0</v>
      </c>
      <c r="J42" s="231">
        <v>0</v>
      </c>
      <c r="K42" s="231">
        <v>0</v>
      </c>
      <c r="L42" s="231">
        <v>0</v>
      </c>
      <c r="M42" s="231">
        <v>0</v>
      </c>
      <c r="N42" s="231">
        <v>0</v>
      </c>
      <c r="O42" s="231">
        <v>0</v>
      </c>
      <c r="P42" s="222">
        <f>'Mau A1'!AC633</f>
        <v>136.5</v>
      </c>
      <c r="Q42" s="231">
        <f>SUM('Mau A1'!Z633:Z642)</f>
        <v>0</v>
      </c>
      <c r="R42" s="21">
        <f t="shared" si="7"/>
        <v>136.5</v>
      </c>
      <c r="S42" s="246">
        <f t="shared" si="8"/>
        <v>136.5</v>
      </c>
      <c r="T42" s="246">
        <f>SUM('Mau A1'!AC633:AC642)</f>
        <v>136.5</v>
      </c>
      <c r="U42" s="22"/>
      <c r="V42" s="22"/>
      <c r="W42" s="22"/>
      <c r="X42" s="22"/>
      <c r="Y42" s="22"/>
      <c r="Z42" s="22"/>
    </row>
    <row r="43" spans="1:26" ht="18" customHeight="1">
      <c r="A43" s="94">
        <v>33</v>
      </c>
      <c r="B43" s="27" t="str">
        <f>IF('Mau A1'!B643="","",'Mau A1'!B643)</f>
        <v>Huỳnh Thị Minh Ly</v>
      </c>
      <c r="C43" s="28" t="str">
        <f>IF('Mau A1'!C643="","",'Mau A1'!C643)</f>
        <v>Ly</v>
      </c>
      <c r="D43" s="29">
        <f>SUM('Mau A1'!M643:M652)</f>
        <v>90</v>
      </c>
      <c r="E43" s="231">
        <f>SUM('Mau A1'!N643:N652)</f>
        <v>0</v>
      </c>
      <c r="F43" s="231">
        <f>SUM('Mau A1'!O643:O652)</f>
        <v>0</v>
      </c>
      <c r="G43" s="231">
        <f>SUM('Mau A1'!P643:P652)</f>
        <v>90</v>
      </c>
      <c r="H43" s="231">
        <v>0</v>
      </c>
      <c r="I43" s="231">
        <v>0</v>
      </c>
      <c r="J43" s="231">
        <v>0</v>
      </c>
      <c r="K43" s="231">
        <v>0</v>
      </c>
      <c r="L43" s="231">
        <v>0</v>
      </c>
      <c r="M43" s="231">
        <v>0</v>
      </c>
      <c r="N43" s="231">
        <v>0</v>
      </c>
      <c r="O43" s="231">
        <v>0</v>
      </c>
      <c r="P43" s="222">
        <f>'Mau A1'!AC643</f>
        <v>90</v>
      </c>
      <c r="Q43" s="231">
        <f>SUM('Mau A1'!Z643:Z652)</f>
        <v>0</v>
      </c>
      <c r="R43" s="21">
        <f t="shared" si="7"/>
        <v>90</v>
      </c>
      <c r="S43" s="246">
        <f t="shared" si="8"/>
        <v>90</v>
      </c>
      <c r="T43" s="246">
        <f>SUM('Mau A1'!AC625:AC634)</f>
        <v>136.5</v>
      </c>
      <c r="U43" s="22"/>
      <c r="V43" s="22"/>
      <c r="W43" s="22"/>
      <c r="X43" s="22"/>
      <c r="Y43" s="22"/>
      <c r="Z43" s="22"/>
    </row>
    <row r="44" spans="1:26" ht="18" customHeight="1">
      <c r="A44" s="94">
        <v>34</v>
      </c>
      <c r="B44" s="27" t="str">
        <f>IF('Mau A1'!B653="","",'Mau A1'!B653)</f>
        <v xml:space="preserve">Nguyễn Hữu </v>
      </c>
      <c r="C44" s="28" t="str">
        <f>IF('Mau A1'!C653="","",'Mau A1'!C653)</f>
        <v>Lộc</v>
      </c>
      <c r="D44" s="29">
        <f>SUM('Mau A1'!M653:M662)</f>
        <v>90</v>
      </c>
      <c r="E44" s="231">
        <f>SUM('Mau A1'!N653:N662)</f>
        <v>0</v>
      </c>
      <c r="F44" s="231">
        <f>SUM('Mau A1'!O653:O662)</f>
        <v>0</v>
      </c>
      <c r="G44" s="231">
        <f>SUM('Mau A1'!P653:P662)</f>
        <v>90</v>
      </c>
      <c r="H44" s="231">
        <v>0</v>
      </c>
      <c r="I44" s="231">
        <v>0</v>
      </c>
      <c r="J44" s="231">
        <v>0</v>
      </c>
      <c r="K44" s="231">
        <v>0</v>
      </c>
      <c r="L44" s="231">
        <v>0</v>
      </c>
      <c r="M44" s="231">
        <v>0</v>
      </c>
      <c r="N44" s="231">
        <v>0</v>
      </c>
      <c r="O44" s="231">
        <v>0</v>
      </c>
      <c r="P44" s="222">
        <f>'Mau A1'!AC653</f>
        <v>90</v>
      </c>
      <c r="Q44" s="231">
        <f>SUM('Mau A1'!Z653:Z662)</f>
        <v>0</v>
      </c>
      <c r="R44" s="21">
        <f t="shared" si="7"/>
        <v>90</v>
      </c>
      <c r="S44" s="246">
        <f t="shared" si="8"/>
        <v>90</v>
      </c>
      <c r="T44" s="246">
        <f>SUM('Mau A1'!AC635:AC644)</f>
        <v>90</v>
      </c>
      <c r="U44" s="22"/>
      <c r="V44" s="22"/>
      <c r="W44" s="22"/>
      <c r="X44" s="22"/>
      <c r="Y44" s="22"/>
      <c r="Z44" s="22"/>
    </row>
    <row r="45" spans="1:26" ht="18" customHeight="1">
      <c r="A45" s="94">
        <v>35</v>
      </c>
      <c r="B45" s="27" t="str">
        <f>IF('Mau A1'!B663="","",'Mau A1'!B663)</f>
        <v>Huỳnh Thị Mai</v>
      </c>
      <c r="C45" s="28" t="str">
        <f>IF('Mau A1'!C663="","",'Mau A1'!C663)</f>
        <v>Mai</v>
      </c>
      <c r="D45" s="29">
        <f>SUM('Mau A1'!M663:M672)</f>
        <v>90</v>
      </c>
      <c r="E45" s="231">
        <f>SUM('Mau A1'!N663:N672)</f>
        <v>0</v>
      </c>
      <c r="F45" s="231">
        <f>SUM('Mau A1'!O663:O672)</f>
        <v>0</v>
      </c>
      <c r="G45" s="231">
        <f>SUM('Mau A1'!P663:P672)</f>
        <v>90</v>
      </c>
      <c r="H45" s="231">
        <v>0</v>
      </c>
      <c r="I45" s="231">
        <v>0</v>
      </c>
      <c r="J45" s="231">
        <v>0</v>
      </c>
      <c r="K45" s="231">
        <v>0</v>
      </c>
      <c r="L45" s="231">
        <v>0</v>
      </c>
      <c r="M45" s="231">
        <v>0</v>
      </c>
      <c r="N45" s="231">
        <v>0</v>
      </c>
      <c r="O45" s="231">
        <v>0</v>
      </c>
      <c r="P45" s="222">
        <f>'Mau A1'!AC663</f>
        <v>90</v>
      </c>
      <c r="Q45" s="231">
        <f>SUM('Mau A1'!Z663:Z672)</f>
        <v>0</v>
      </c>
      <c r="R45" s="21">
        <f t="shared" si="7"/>
        <v>90</v>
      </c>
      <c r="S45" s="246">
        <f t="shared" si="8"/>
        <v>90</v>
      </c>
      <c r="T45" s="246">
        <f>SUM('Mau A1'!AC627:AC636)</f>
        <v>136.5</v>
      </c>
      <c r="U45" s="22"/>
      <c r="V45" s="22"/>
      <c r="W45" s="22"/>
      <c r="X45" s="22"/>
      <c r="Y45" s="22"/>
      <c r="Z45" s="22"/>
    </row>
    <row r="46" spans="1:26" s="207" customFormat="1" ht="18" customHeight="1">
      <c r="A46" s="94">
        <v>36</v>
      </c>
      <c r="B46" s="27" t="str">
        <f>'Mau A1'!B673</f>
        <v>TG1</v>
      </c>
      <c r="C46" s="28"/>
      <c r="D46" s="29">
        <f>SUM('Mau A1'!M673:M682)</f>
        <v>67.599999999999994</v>
      </c>
      <c r="E46" s="231">
        <f>SUM('Mau A1'!N673:N682)</f>
        <v>0</v>
      </c>
      <c r="F46" s="231">
        <f>SUM('Mau A1'!O673:O682)</f>
        <v>0</v>
      </c>
      <c r="G46" s="231">
        <f>SUM('Mau A1'!P673:P682)</f>
        <v>67.599999999999994</v>
      </c>
      <c r="H46" s="231">
        <v>0</v>
      </c>
      <c r="I46" s="231">
        <v>0</v>
      </c>
      <c r="J46" s="231">
        <v>0</v>
      </c>
      <c r="K46" s="231">
        <v>0</v>
      </c>
      <c r="L46" s="231">
        <v>0</v>
      </c>
      <c r="M46" s="231">
        <v>0</v>
      </c>
      <c r="N46" s="231">
        <v>0</v>
      </c>
      <c r="O46" s="231">
        <v>0</v>
      </c>
      <c r="P46" s="222">
        <f>'Mau A1'!AC673</f>
        <v>67.599999999999994</v>
      </c>
      <c r="Q46" s="231">
        <f>SUM('Mau A1'!Z664:Z673)</f>
        <v>0</v>
      </c>
      <c r="R46" s="21">
        <f t="shared" ref="R46" si="9">P46</f>
        <v>67.599999999999994</v>
      </c>
      <c r="S46" s="246">
        <f t="shared" si="8"/>
        <v>67.599999999999994</v>
      </c>
      <c r="T46" s="246">
        <f>SUM('Mau A1'!AC628:AC637)</f>
        <v>136.5</v>
      </c>
      <c r="U46" s="86"/>
      <c r="V46" s="86"/>
      <c r="W46" s="86"/>
      <c r="X46" s="86"/>
      <c r="Y46" s="86"/>
      <c r="Z46" s="86"/>
    </row>
    <row r="47" spans="1:26" s="207" customFormat="1" ht="18" customHeight="1">
      <c r="A47" s="94">
        <v>37</v>
      </c>
      <c r="B47" s="216" t="str">
        <f>'Mau A1'!B683</f>
        <v>TG 2</v>
      </c>
      <c r="C47" s="28"/>
      <c r="D47" s="29">
        <f>SUM('Mau A1'!M683:M692)</f>
        <v>108</v>
      </c>
      <c r="E47" s="231">
        <f>SUM('Mau A1'!N683:N692)</f>
        <v>0</v>
      </c>
      <c r="F47" s="231">
        <f>SUM('Mau A1'!O683:O692)</f>
        <v>0</v>
      </c>
      <c r="G47" s="231">
        <f>SUM('Mau A1'!P683:P692)</f>
        <v>108</v>
      </c>
      <c r="H47" s="231">
        <v>0</v>
      </c>
      <c r="I47" s="231">
        <v>0</v>
      </c>
      <c r="J47" s="231">
        <v>0</v>
      </c>
      <c r="K47" s="231">
        <v>0</v>
      </c>
      <c r="L47" s="231">
        <v>0</v>
      </c>
      <c r="M47" s="231">
        <v>0</v>
      </c>
      <c r="N47" s="231">
        <v>0</v>
      </c>
      <c r="O47" s="231">
        <v>0</v>
      </c>
      <c r="P47" s="222">
        <f>'Mau A1'!AC683</f>
        <v>108</v>
      </c>
      <c r="Q47" s="231">
        <f>SUM('Mau A1'!Z683:Z692)</f>
        <v>0</v>
      </c>
      <c r="R47" s="21">
        <f t="shared" si="7"/>
        <v>108</v>
      </c>
      <c r="S47" s="246">
        <f t="shared" si="8"/>
        <v>108</v>
      </c>
      <c r="T47" s="246">
        <f>SUM('Mau A1'!AC637:AC646)</f>
        <v>90</v>
      </c>
      <c r="U47" s="86"/>
      <c r="V47" s="86"/>
      <c r="W47" s="86"/>
      <c r="X47" s="86"/>
      <c r="Y47" s="86"/>
      <c r="Z47" s="86"/>
    </row>
    <row r="48" spans="1:26" ht="18" customHeight="1">
      <c r="A48" s="94">
        <v>38</v>
      </c>
      <c r="B48" s="27" t="str">
        <f>IF('Mau A1'!B693="","",'Mau A1'!B693)</f>
        <v>TG 3</v>
      </c>
      <c r="C48" s="28" t="str">
        <f>IF('Mau A1'!C693="","",'Mau A1'!C693)</f>
        <v/>
      </c>
      <c r="D48" s="29">
        <f>SUM('Mau A1'!M693:M702)</f>
        <v>639</v>
      </c>
      <c r="E48" s="231">
        <f>SUM('Mau A1'!N693:N702)</f>
        <v>0</v>
      </c>
      <c r="F48" s="231">
        <f>SUM('Mau A1'!O693:O702)</f>
        <v>0</v>
      </c>
      <c r="G48" s="231">
        <f>SUM('Mau A1'!P693:P702)</f>
        <v>639</v>
      </c>
      <c r="H48" s="231">
        <v>0</v>
      </c>
      <c r="I48" s="231">
        <v>0</v>
      </c>
      <c r="J48" s="231">
        <v>0</v>
      </c>
      <c r="K48" s="231">
        <v>0</v>
      </c>
      <c r="L48" s="231">
        <v>0</v>
      </c>
      <c r="M48" s="231">
        <v>0</v>
      </c>
      <c r="N48" s="231">
        <v>0</v>
      </c>
      <c r="O48" s="231">
        <v>0</v>
      </c>
      <c r="P48" s="222">
        <f>'Mau A1'!AC693</f>
        <v>639</v>
      </c>
      <c r="Q48" s="231">
        <f>SUM('Mau A1'!Z693:Z702)</f>
        <v>0</v>
      </c>
      <c r="R48" s="21">
        <f t="shared" si="7"/>
        <v>639</v>
      </c>
      <c r="S48" s="246">
        <f t="shared" si="8"/>
        <v>639</v>
      </c>
      <c r="T48" s="246">
        <f>SUM('Mau A1'!AC629:AC638)</f>
        <v>136.5</v>
      </c>
      <c r="U48" s="22"/>
      <c r="V48" s="22"/>
      <c r="W48" s="22"/>
      <c r="X48" s="22"/>
      <c r="Y48" s="22"/>
      <c r="Z48" s="22"/>
    </row>
    <row r="49" spans="1:26" ht="24" customHeight="1">
      <c r="A49" s="425" t="s">
        <v>70</v>
      </c>
      <c r="B49" s="426"/>
      <c r="C49" s="426"/>
      <c r="D49" s="46">
        <f t="shared" ref="D49:T49" si="10">SUM(D11:D48)</f>
        <v>24383.899999999994</v>
      </c>
      <c r="E49" s="46">
        <f t="shared" si="10"/>
        <v>1930.7272727272727</v>
      </c>
      <c r="F49" s="46">
        <f t="shared" si="10"/>
        <v>0</v>
      </c>
      <c r="G49" s="46">
        <f t="shared" si="10"/>
        <v>26314.627272727266</v>
      </c>
      <c r="H49" s="46">
        <f t="shared" si="10"/>
        <v>128.5</v>
      </c>
      <c r="I49" s="46">
        <f t="shared" si="10"/>
        <v>41.3</v>
      </c>
      <c r="J49" s="46">
        <f t="shared" si="10"/>
        <v>11062.727272727272</v>
      </c>
      <c r="K49" s="46">
        <f t="shared" si="10"/>
        <v>2912</v>
      </c>
      <c r="L49" s="46">
        <f t="shared" si="10"/>
        <v>1456</v>
      </c>
      <c r="M49" s="46">
        <f t="shared" si="10"/>
        <v>13390.800000000001</v>
      </c>
      <c r="N49" s="46">
        <f t="shared" si="10"/>
        <v>-2783.5</v>
      </c>
      <c r="O49" s="46">
        <f t="shared" si="10"/>
        <v>-1379.7</v>
      </c>
      <c r="P49" s="228">
        <f t="shared" si="10"/>
        <v>11028.900000000001</v>
      </c>
      <c r="Q49" s="47">
        <f t="shared" si="10"/>
        <v>0</v>
      </c>
      <c r="R49" s="46">
        <f t="shared" si="10"/>
        <v>6759.2</v>
      </c>
      <c r="S49" s="247">
        <f t="shared" si="10"/>
        <v>6071</v>
      </c>
      <c r="T49" s="247">
        <f t="shared" si="10"/>
        <v>1442.7</v>
      </c>
      <c r="U49" s="1"/>
      <c r="V49" s="1"/>
      <c r="W49" s="1"/>
      <c r="X49" s="1"/>
      <c r="Y49" s="1"/>
      <c r="Z49" s="1"/>
    </row>
    <row r="50" spans="1:26" ht="13.5" customHeight="1">
      <c r="A50" s="48"/>
      <c r="B50" s="49"/>
      <c r="C50" s="48"/>
      <c r="D50" s="50"/>
      <c r="E50" s="109"/>
      <c r="F50" s="109"/>
      <c r="G50" s="109"/>
      <c r="H50" s="230"/>
      <c r="I50" s="230"/>
      <c r="J50" s="109"/>
      <c r="K50" s="109"/>
      <c r="L50" s="230"/>
      <c r="M50" s="109"/>
      <c r="N50" s="109"/>
      <c r="O50" s="109"/>
      <c r="P50" s="237"/>
      <c r="Q50" s="109"/>
      <c r="R50" s="208"/>
      <c r="S50" s="239"/>
      <c r="T50" s="239"/>
      <c r="U50" s="1"/>
      <c r="V50" s="1"/>
      <c r="W50" s="1"/>
      <c r="X50" s="1"/>
      <c r="Y50" s="1"/>
      <c r="Z50" s="1"/>
    </row>
    <row r="51" spans="1:26" ht="21" customHeight="1">
      <c r="A51" s="48"/>
      <c r="B51" s="49" t="s">
        <v>71</v>
      </c>
      <c r="C51" s="48"/>
      <c r="D51" s="50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237"/>
      <c r="Q51" s="109"/>
      <c r="R51" s="208"/>
      <c r="S51" s="239"/>
      <c r="T51" s="239"/>
      <c r="U51" s="1"/>
      <c r="V51" s="1"/>
      <c r="W51" s="1"/>
      <c r="X51" s="1"/>
      <c r="Y51" s="1"/>
      <c r="Z51" s="1"/>
    </row>
    <row r="52" spans="1:26" ht="18.75" customHeight="1">
      <c r="A52" s="48"/>
      <c r="B52" s="48"/>
      <c r="C52" s="48"/>
      <c r="D52" s="50"/>
      <c r="E52" s="109"/>
      <c r="F52" s="109"/>
      <c r="G52" s="51"/>
      <c r="H52" s="51"/>
      <c r="I52" s="51"/>
      <c r="J52" s="109"/>
      <c r="K52" s="110"/>
      <c r="L52" s="109"/>
      <c r="M52" s="230"/>
      <c r="N52" s="230"/>
      <c r="O52" s="230"/>
      <c r="P52" s="233"/>
      <c r="Q52" s="230"/>
      <c r="R52" s="208"/>
      <c r="S52" s="239"/>
      <c r="T52" s="53" t="s">
        <v>72</v>
      </c>
      <c r="U52" s="1"/>
      <c r="V52" s="1"/>
      <c r="W52" s="1"/>
      <c r="X52" s="1"/>
      <c r="Y52" s="1"/>
      <c r="Z52" s="1"/>
    </row>
    <row r="53" spans="1:26" ht="15.75" customHeight="1">
      <c r="A53" s="423" t="s">
        <v>73</v>
      </c>
      <c r="B53" s="424"/>
      <c r="C53" s="54" t="s">
        <v>74</v>
      </c>
      <c r="D53" s="1"/>
      <c r="E53" s="230"/>
      <c r="F53" s="208"/>
      <c r="G53" s="210" t="s">
        <v>75</v>
      </c>
      <c r="H53" s="230"/>
      <c r="I53" s="210" t="s">
        <v>76</v>
      </c>
      <c r="J53" s="230"/>
      <c r="K53" s="230"/>
      <c r="L53" s="210" t="s">
        <v>77</v>
      </c>
      <c r="M53" s="230"/>
      <c r="N53" s="208"/>
      <c r="O53" s="210" t="s">
        <v>78</v>
      </c>
      <c r="P53" s="233"/>
      <c r="Q53" s="230"/>
      <c r="R53" s="208"/>
      <c r="S53" s="248" t="s">
        <v>79</v>
      </c>
      <c r="T53" s="239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2"/>
      <c r="E54" s="230"/>
      <c r="F54" s="230"/>
      <c r="G54" s="230"/>
      <c r="H54" s="230"/>
      <c r="I54" s="230"/>
      <c r="J54" s="230"/>
      <c r="K54" s="230"/>
      <c r="L54" s="230"/>
      <c r="M54" s="230"/>
      <c r="N54" s="230"/>
      <c r="O54" s="230"/>
      <c r="P54" s="233"/>
      <c r="Q54" s="230"/>
      <c r="R54" s="208"/>
      <c r="S54" s="239"/>
      <c r="T54" s="239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2"/>
      <c r="E55" s="230"/>
      <c r="F55" s="230"/>
      <c r="G55" s="230"/>
      <c r="H55" s="230"/>
      <c r="I55" s="230"/>
      <c r="J55" s="230"/>
      <c r="K55" s="55"/>
      <c r="L55" s="55"/>
      <c r="M55" s="230"/>
      <c r="N55" s="230"/>
      <c r="O55" s="230"/>
      <c r="P55" s="233"/>
      <c r="Q55" s="230"/>
      <c r="R55" s="208"/>
      <c r="S55" s="239"/>
      <c r="T55" s="239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2"/>
      <c r="E56" s="230"/>
      <c r="F56" s="230"/>
      <c r="G56" s="230"/>
      <c r="H56" s="230"/>
      <c r="I56" s="230"/>
      <c r="J56" s="230"/>
      <c r="K56" s="209"/>
      <c r="L56" s="209"/>
      <c r="M56" s="230"/>
      <c r="N56" s="230"/>
      <c r="O56" s="56"/>
      <c r="P56" s="229"/>
      <c r="Q56" s="56"/>
      <c r="R56" s="208"/>
      <c r="S56" s="239"/>
      <c r="T56" s="239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2"/>
      <c r="E57" s="230"/>
      <c r="F57" s="230"/>
      <c r="G57" s="230"/>
      <c r="H57" s="230"/>
      <c r="I57" s="230"/>
      <c r="J57" s="230"/>
      <c r="K57" s="230"/>
      <c r="L57" s="230"/>
      <c r="M57" s="230"/>
      <c r="N57" s="230"/>
      <c r="O57" s="230"/>
      <c r="P57" s="233"/>
      <c r="Q57" s="230"/>
      <c r="R57" s="208"/>
      <c r="S57" s="239"/>
      <c r="T57" s="239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2"/>
      <c r="E58" s="230"/>
      <c r="F58" s="230"/>
      <c r="G58" s="230"/>
      <c r="H58" s="230"/>
      <c r="I58" s="230"/>
      <c r="J58" s="230"/>
      <c r="K58" s="230"/>
      <c r="L58" s="230"/>
      <c r="M58" s="230"/>
      <c r="N58" s="230"/>
      <c r="O58" s="230"/>
      <c r="P58" s="233"/>
      <c r="Q58" s="230"/>
      <c r="R58" s="208"/>
      <c r="S58" s="239"/>
      <c r="T58" s="239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2"/>
      <c r="E59" s="230"/>
      <c r="F59" s="230"/>
      <c r="G59" s="230"/>
      <c r="H59" s="230"/>
      <c r="I59" s="230"/>
      <c r="J59" s="230"/>
      <c r="K59" s="230"/>
      <c r="L59" s="230"/>
      <c r="M59" s="230"/>
      <c r="N59" s="230"/>
      <c r="O59" s="230"/>
      <c r="P59" s="233"/>
      <c r="Q59" s="230"/>
      <c r="R59" s="208"/>
      <c r="S59" s="239"/>
      <c r="T59" s="239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2"/>
      <c r="E60" s="230"/>
      <c r="F60" s="230"/>
      <c r="G60" s="230"/>
      <c r="H60" s="230"/>
      <c r="I60" s="230"/>
      <c r="J60" s="230"/>
      <c r="K60" s="230"/>
      <c r="L60" s="230"/>
      <c r="M60" s="230"/>
      <c r="N60" s="230"/>
      <c r="O60" s="230"/>
      <c r="P60" s="233"/>
      <c r="Q60" s="230"/>
      <c r="R60" s="208"/>
      <c r="S60" s="239"/>
      <c r="T60" s="239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2"/>
      <c r="E61" s="230"/>
      <c r="F61" s="230"/>
      <c r="G61" s="230"/>
      <c r="H61" s="230"/>
      <c r="I61" s="230"/>
      <c r="J61" s="230"/>
      <c r="K61" s="230"/>
      <c r="L61" s="230"/>
      <c r="M61" s="230"/>
      <c r="N61" s="230"/>
      <c r="O61" s="230"/>
      <c r="P61" s="233"/>
      <c r="Q61" s="230"/>
      <c r="R61" s="208"/>
      <c r="S61" s="239"/>
      <c r="T61" s="239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2"/>
      <c r="E62" s="230"/>
      <c r="F62" s="230"/>
      <c r="G62" s="230"/>
      <c r="H62" s="230"/>
      <c r="I62" s="230"/>
      <c r="J62" s="230"/>
      <c r="K62" s="230"/>
      <c r="L62" s="230"/>
      <c r="M62" s="230"/>
      <c r="N62" s="230"/>
      <c r="O62" s="230"/>
      <c r="P62" s="233"/>
      <c r="Q62" s="230"/>
      <c r="R62" s="208"/>
      <c r="S62" s="239"/>
      <c r="T62" s="239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2"/>
      <c r="E63" s="230"/>
      <c r="F63" s="230"/>
      <c r="G63" s="230"/>
      <c r="H63" s="230"/>
      <c r="I63" s="230"/>
      <c r="J63" s="230"/>
      <c r="K63" s="230"/>
      <c r="L63" s="230"/>
      <c r="M63" s="230"/>
      <c r="N63" s="230"/>
      <c r="O63" s="230"/>
      <c r="P63" s="233"/>
      <c r="Q63" s="230"/>
      <c r="R63" s="208"/>
      <c r="S63" s="239"/>
      <c r="T63" s="239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2"/>
      <c r="E64" s="230"/>
      <c r="F64" s="230"/>
      <c r="G64" s="230"/>
      <c r="H64" s="230"/>
      <c r="I64" s="230"/>
      <c r="J64" s="230"/>
      <c r="K64" s="230"/>
      <c r="L64" s="230"/>
      <c r="M64" s="230"/>
      <c r="N64" s="230"/>
      <c r="O64" s="230"/>
      <c r="P64" s="233"/>
      <c r="Q64" s="230"/>
      <c r="R64" s="208"/>
      <c r="S64" s="239"/>
      <c r="T64" s="239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2"/>
      <c r="E65" s="230"/>
      <c r="F65" s="230"/>
      <c r="G65" s="230"/>
      <c r="H65" s="230"/>
      <c r="I65" s="230"/>
      <c r="J65" s="230"/>
      <c r="K65" s="230"/>
      <c r="L65" s="230"/>
      <c r="M65" s="230"/>
      <c r="N65" s="230"/>
      <c r="O65" s="230"/>
      <c r="P65" s="233"/>
      <c r="Q65" s="230"/>
      <c r="R65" s="208"/>
      <c r="S65" s="239"/>
      <c r="T65" s="239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30"/>
      <c r="F66" s="230"/>
      <c r="G66" s="230"/>
      <c r="H66" s="230"/>
      <c r="I66" s="230"/>
      <c r="J66" s="230"/>
      <c r="K66" s="230"/>
      <c r="L66" s="230"/>
      <c r="M66" s="230"/>
      <c r="N66" s="230"/>
      <c r="O66" s="230"/>
      <c r="P66" s="233"/>
      <c r="Q66" s="230"/>
      <c r="R66" s="208"/>
      <c r="S66" s="239"/>
      <c r="T66" s="239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30"/>
      <c r="F67" s="230"/>
      <c r="G67" s="230"/>
      <c r="H67" s="230"/>
      <c r="I67" s="230"/>
      <c r="J67" s="230"/>
      <c r="K67" s="230"/>
      <c r="L67" s="230"/>
      <c r="M67" s="230"/>
      <c r="N67" s="230"/>
      <c r="O67" s="230"/>
      <c r="P67" s="233"/>
      <c r="Q67" s="230"/>
      <c r="R67" s="208"/>
      <c r="S67" s="239"/>
      <c r="T67" s="239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30"/>
      <c r="F68" s="230"/>
      <c r="G68" s="230"/>
      <c r="H68" s="230"/>
      <c r="I68" s="230"/>
      <c r="J68" s="230"/>
      <c r="K68" s="230"/>
      <c r="L68" s="230"/>
      <c r="M68" s="230"/>
      <c r="N68" s="230"/>
      <c r="O68" s="230"/>
      <c r="P68" s="233"/>
      <c r="Q68" s="230"/>
      <c r="R68" s="208"/>
      <c r="S68" s="239"/>
      <c r="T68" s="239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30"/>
      <c r="F69" s="230"/>
      <c r="G69" s="230"/>
      <c r="H69" s="230"/>
      <c r="I69" s="230"/>
      <c r="J69" s="230"/>
      <c r="K69" s="230"/>
      <c r="L69" s="230"/>
      <c r="M69" s="230"/>
      <c r="N69" s="230"/>
      <c r="O69" s="230"/>
      <c r="P69" s="233"/>
      <c r="Q69" s="230"/>
      <c r="R69" s="208"/>
      <c r="S69" s="239"/>
      <c r="T69" s="239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3"/>
      <c r="Q70" s="230"/>
      <c r="R70" s="208"/>
      <c r="S70" s="239"/>
      <c r="T70" s="239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30"/>
      <c r="F71" s="230"/>
      <c r="G71" s="230"/>
      <c r="H71" s="230"/>
      <c r="I71" s="230"/>
      <c r="J71" s="230"/>
      <c r="K71" s="230"/>
      <c r="L71" s="230"/>
      <c r="M71" s="230"/>
      <c r="N71" s="230"/>
      <c r="O71" s="230"/>
      <c r="P71" s="233"/>
      <c r="Q71" s="230"/>
      <c r="R71" s="208"/>
      <c r="S71" s="239"/>
      <c r="T71" s="239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30"/>
      <c r="F72" s="230"/>
      <c r="G72" s="230"/>
      <c r="H72" s="230"/>
      <c r="I72" s="230"/>
      <c r="J72" s="230"/>
      <c r="K72" s="230"/>
      <c r="L72" s="230"/>
      <c r="M72" s="230"/>
      <c r="N72" s="230"/>
      <c r="O72" s="230"/>
      <c r="P72" s="233"/>
      <c r="Q72" s="230"/>
      <c r="R72" s="208"/>
      <c r="S72" s="239"/>
      <c r="T72" s="239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30"/>
      <c r="F73" s="230"/>
      <c r="G73" s="230"/>
      <c r="H73" s="230"/>
      <c r="I73" s="230"/>
      <c r="J73" s="230"/>
      <c r="K73" s="230"/>
      <c r="L73" s="230"/>
      <c r="M73" s="230"/>
      <c r="N73" s="230"/>
      <c r="O73" s="230"/>
      <c r="P73" s="233"/>
      <c r="Q73" s="230"/>
      <c r="R73" s="208"/>
      <c r="S73" s="239"/>
      <c r="T73" s="239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30"/>
      <c r="F74" s="230"/>
      <c r="G74" s="230"/>
      <c r="H74" s="230"/>
      <c r="I74" s="230"/>
      <c r="J74" s="230"/>
      <c r="K74" s="230"/>
      <c r="L74" s="230"/>
      <c r="M74" s="230"/>
      <c r="N74" s="230"/>
      <c r="O74" s="230"/>
      <c r="P74" s="233"/>
      <c r="Q74" s="230"/>
      <c r="R74" s="208"/>
      <c r="S74" s="239"/>
      <c r="T74" s="239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30"/>
      <c r="F75" s="230"/>
      <c r="G75" s="230"/>
      <c r="H75" s="230"/>
      <c r="I75" s="230"/>
      <c r="J75" s="230"/>
      <c r="K75" s="230"/>
      <c r="L75" s="230"/>
      <c r="M75" s="230"/>
      <c r="N75" s="230"/>
      <c r="O75" s="230"/>
      <c r="P75" s="233"/>
      <c r="Q75" s="230"/>
      <c r="R75" s="208"/>
      <c r="S75" s="239"/>
      <c r="T75" s="239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30"/>
      <c r="F76" s="230"/>
      <c r="G76" s="230"/>
      <c r="H76" s="230"/>
      <c r="I76" s="230"/>
      <c r="J76" s="230"/>
      <c r="K76" s="230"/>
      <c r="L76" s="230"/>
      <c r="M76" s="230"/>
      <c r="N76" s="230"/>
      <c r="O76" s="230"/>
      <c r="P76" s="233"/>
      <c r="Q76" s="230"/>
      <c r="R76" s="208"/>
      <c r="S76" s="239"/>
      <c r="T76" s="239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30"/>
      <c r="F77" s="230"/>
      <c r="G77" s="230"/>
      <c r="H77" s="230"/>
      <c r="I77" s="230"/>
      <c r="J77" s="230"/>
      <c r="K77" s="230"/>
      <c r="L77" s="230"/>
      <c r="M77" s="230"/>
      <c r="N77" s="230"/>
      <c r="O77" s="230"/>
      <c r="P77" s="233"/>
      <c r="Q77" s="230"/>
      <c r="R77" s="208"/>
      <c r="S77" s="239"/>
      <c r="T77" s="239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30"/>
      <c r="F78" s="230"/>
      <c r="G78" s="230"/>
      <c r="H78" s="230"/>
      <c r="I78" s="230"/>
      <c r="J78" s="230"/>
      <c r="K78" s="230"/>
      <c r="L78" s="230"/>
      <c r="M78" s="230"/>
      <c r="N78" s="230"/>
      <c r="O78" s="230"/>
      <c r="P78" s="233"/>
      <c r="Q78" s="230"/>
      <c r="R78" s="208"/>
      <c r="S78" s="239"/>
      <c r="T78" s="239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30"/>
      <c r="F79" s="230"/>
      <c r="G79" s="230"/>
      <c r="H79" s="230"/>
      <c r="I79" s="230"/>
      <c r="J79" s="230"/>
      <c r="K79" s="230"/>
      <c r="L79" s="230"/>
      <c r="M79" s="230"/>
      <c r="N79" s="230"/>
      <c r="O79" s="230"/>
      <c r="P79" s="233"/>
      <c r="Q79" s="230"/>
      <c r="R79" s="208"/>
      <c r="S79" s="239"/>
      <c r="T79" s="239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30"/>
      <c r="F80" s="230"/>
      <c r="G80" s="230"/>
      <c r="H80" s="230"/>
      <c r="I80" s="230"/>
      <c r="J80" s="230"/>
      <c r="K80" s="230"/>
      <c r="L80" s="230"/>
      <c r="M80" s="230"/>
      <c r="N80" s="230"/>
      <c r="O80" s="230"/>
      <c r="P80" s="233"/>
      <c r="Q80" s="230"/>
      <c r="R80" s="208"/>
      <c r="S80" s="239"/>
      <c r="T80" s="239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30"/>
      <c r="F81" s="230"/>
      <c r="G81" s="230"/>
      <c r="H81" s="230"/>
      <c r="I81" s="230"/>
      <c r="J81" s="230"/>
      <c r="K81" s="230"/>
      <c r="L81" s="230"/>
      <c r="M81" s="230"/>
      <c r="N81" s="230"/>
      <c r="O81" s="230"/>
      <c r="P81" s="233"/>
      <c r="Q81" s="230"/>
      <c r="R81" s="208"/>
      <c r="S81" s="239"/>
      <c r="T81" s="239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30"/>
      <c r="F82" s="230"/>
      <c r="G82" s="230"/>
      <c r="H82" s="230"/>
      <c r="I82" s="230"/>
      <c r="J82" s="230"/>
      <c r="K82" s="230"/>
      <c r="L82" s="230"/>
      <c r="M82" s="230"/>
      <c r="N82" s="230"/>
      <c r="O82" s="230"/>
      <c r="P82" s="233"/>
      <c r="Q82" s="230"/>
      <c r="R82" s="208"/>
      <c r="S82" s="239"/>
      <c r="T82" s="239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30"/>
      <c r="F83" s="230"/>
      <c r="G83" s="230"/>
      <c r="H83" s="230"/>
      <c r="I83" s="230"/>
      <c r="J83" s="230"/>
      <c r="K83" s="230"/>
      <c r="L83" s="230"/>
      <c r="M83" s="230"/>
      <c r="N83" s="230"/>
      <c r="O83" s="230"/>
      <c r="P83" s="233"/>
      <c r="Q83" s="230"/>
      <c r="R83" s="208"/>
      <c r="S83" s="239"/>
      <c r="T83" s="239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30"/>
      <c r="F84" s="230"/>
      <c r="G84" s="230"/>
      <c r="H84" s="230"/>
      <c r="I84" s="230"/>
      <c r="J84" s="230"/>
      <c r="K84" s="230"/>
      <c r="L84" s="230"/>
      <c r="M84" s="230"/>
      <c r="N84" s="230"/>
      <c r="O84" s="230"/>
      <c r="P84" s="233"/>
      <c r="Q84" s="230"/>
      <c r="R84" s="208"/>
      <c r="S84" s="239"/>
      <c r="T84" s="239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3"/>
      <c r="Q85" s="230"/>
      <c r="R85" s="208"/>
      <c r="S85" s="239"/>
      <c r="T85" s="239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30"/>
      <c r="F86" s="230"/>
      <c r="G86" s="230"/>
      <c r="H86" s="230"/>
      <c r="I86" s="230"/>
      <c r="J86" s="230"/>
      <c r="K86" s="230"/>
      <c r="L86" s="230"/>
      <c r="M86" s="230"/>
      <c r="N86" s="230"/>
      <c r="O86" s="230"/>
      <c r="P86" s="233"/>
      <c r="Q86" s="230"/>
      <c r="R86" s="208"/>
      <c r="S86" s="239"/>
      <c r="T86" s="239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30"/>
      <c r="F87" s="230"/>
      <c r="G87" s="230"/>
      <c r="H87" s="230"/>
      <c r="I87" s="230"/>
      <c r="J87" s="230"/>
      <c r="K87" s="230"/>
      <c r="L87" s="230"/>
      <c r="M87" s="230"/>
      <c r="N87" s="230"/>
      <c r="O87" s="230"/>
      <c r="P87" s="233"/>
      <c r="Q87" s="230"/>
      <c r="R87" s="208"/>
      <c r="S87" s="239"/>
      <c r="T87" s="239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30"/>
      <c r="F88" s="230"/>
      <c r="G88" s="230"/>
      <c r="H88" s="230"/>
      <c r="I88" s="230"/>
      <c r="J88" s="230"/>
      <c r="K88" s="230"/>
      <c r="L88" s="230"/>
      <c r="M88" s="230"/>
      <c r="N88" s="230"/>
      <c r="O88" s="230"/>
      <c r="P88" s="233"/>
      <c r="Q88" s="230"/>
      <c r="R88" s="208"/>
      <c r="S88" s="239"/>
      <c r="T88" s="239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30"/>
      <c r="F89" s="230"/>
      <c r="G89" s="230"/>
      <c r="H89" s="230"/>
      <c r="I89" s="230"/>
      <c r="J89" s="230"/>
      <c r="K89" s="230"/>
      <c r="L89" s="230"/>
      <c r="M89" s="230"/>
      <c r="N89" s="230"/>
      <c r="O89" s="230"/>
      <c r="P89" s="233"/>
      <c r="Q89" s="230"/>
      <c r="R89" s="208"/>
      <c r="S89" s="239"/>
      <c r="T89" s="239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30"/>
      <c r="F90" s="230"/>
      <c r="G90" s="230"/>
      <c r="H90" s="230"/>
      <c r="I90" s="230"/>
      <c r="J90" s="230"/>
      <c r="K90" s="230"/>
      <c r="L90" s="230"/>
      <c r="M90" s="230"/>
      <c r="N90" s="230"/>
      <c r="O90" s="230"/>
      <c r="P90" s="233"/>
      <c r="Q90" s="230"/>
      <c r="R90" s="208"/>
      <c r="S90" s="239"/>
      <c r="T90" s="239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30"/>
      <c r="F91" s="230"/>
      <c r="G91" s="230"/>
      <c r="H91" s="230"/>
      <c r="I91" s="230"/>
      <c r="J91" s="230"/>
      <c r="K91" s="230"/>
      <c r="L91" s="230"/>
      <c r="M91" s="230"/>
      <c r="N91" s="230"/>
      <c r="O91" s="230"/>
      <c r="P91" s="233"/>
      <c r="Q91" s="230"/>
      <c r="R91" s="208"/>
      <c r="S91" s="239"/>
      <c r="T91" s="239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30"/>
      <c r="F92" s="230"/>
      <c r="G92" s="230"/>
      <c r="H92" s="230"/>
      <c r="I92" s="230"/>
      <c r="J92" s="230"/>
      <c r="K92" s="230"/>
      <c r="L92" s="230"/>
      <c r="M92" s="230"/>
      <c r="N92" s="230"/>
      <c r="O92" s="230"/>
      <c r="P92" s="233"/>
      <c r="Q92" s="230"/>
      <c r="R92" s="208"/>
      <c r="S92" s="239"/>
      <c r="T92" s="239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30"/>
      <c r="F93" s="230"/>
      <c r="G93" s="230"/>
      <c r="H93" s="230"/>
      <c r="I93" s="230"/>
      <c r="J93" s="230"/>
      <c r="K93" s="230"/>
      <c r="L93" s="230"/>
      <c r="M93" s="230"/>
      <c r="N93" s="230"/>
      <c r="O93" s="230"/>
      <c r="P93" s="233"/>
      <c r="Q93" s="230"/>
      <c r="R93" s="208"/>
      <c r="S93" s="239"/>
      <c r="T93" s="239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30"/>
      <c r="F94" s="230"/>
      <c r="G94" s="230"/>
      <c r="H94" s="230"/>
      <c r="I94" s="230"/>
      <c r="J94" s="230"/>
      <c r="K94" s="230"/>
      <c r="L94" s="230"/>
      <c r="M94" s="230"/>
      <c r="N94" s="230"/>
      <c r="O94" s="230"/>
      <c r="P94" s="233"/>
      <c r="Q94" s="230"/>
      <c r="R94" s="208"/>
      <c r="S94" s="239"/>
      <c r="T94" s="239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30"/>
      <c r="F95" s="230"/>
      <c r="G95" s="230"/>
      <c r="H95" s="230"/>
      <c r="I95" s="230"/>
      <c r="J95" s="230"/>
      <c r="K95" s="230"/>
      <c r="L95" s="230"/>
      <c r="M95" s="230"/>
      <c r="N95" s="230"/>
      <c r="O95" s="230"/>
      <c r="P95" s="233"/>
      <c r="Q95" s="230"/>
      <c r="R95" s="208"/>
      <c r="S95" s="239"/>
      <c r="T95" s="239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3"/>
      <c r="Q96" s="230"/>
      <c r="R96" s="208"/>
      <c r="S96" s="239"/>
      <c r="T96" s="239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30"/>
      <c r="F97" s="230"/>
      <c r="G97" s="230"/>
      <c r="H97" s="230"/>
      <c r="I97" s="230"/>
      <c r="J97" s="230"/>
      <c r="K97" s="230"/>
      <c r="L97" s="230"/>
      <c r="M97" s="230"/>
      <c r="N97" s="230"/>
      <c r="O97" s="230"/>
      <c r="P97" s="233"/>
      <c r="Q97" s="230"/>
      <c r="R97" s="208"/>
      <c r="S97" s="239"/>
      <c r="T97" s="239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30"/>
      <c r="F98" s="230"/>
      <c r="G98" s="230"/>
      <c r="H98" s="230"/>
      <c r="I98" s="230"/>
      <c r="J98" s="230"/>
      <c r="K98" s="230"/>
      <c r="L98" s="230"/>
      <c r="M98" s="230"/>
      <c r="N98" s="230"/>
      <c r="O98" s="230"/>
      <c r="P98" s="233"/>
      <c r="Q98" s="230"/>
      <c r="R98" s="208"/>
      <c r="S98" s="239"/>
      <c r="T98" s="239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30"/>
      <c r="F99" s="230"/>
      <c r="G99" s="230"/>
      <c r="H99" s="230"/>
      <c r="I99" s="230"/>
      <c r="J99" s="230"/>
      <c r="K99" s="230"/>
      <c r="L99" s="230"/>
      <c r="M99" s="230"/>
      <c r="N99" s="230"/>
      <c r="O99" s="230"/>
      <c r="P99" s="233"/>
      <c r="Q99" s="230"/>
      <c r="R99" s="208"/>
      <c r="S99" s="239"/>
      <c r="T99" s="239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30"/>
      <c r="F100" s="230"/>
      <c r="G100" s="230"/>
      <c r="H100" s="230"/>
      <c r="I100" s="230"/>
      <c r="J100" s="230"/>
      <c r="K100" s="230"/>
      <c r="L100" s="230"/>
      <c r="M100" s="230"/>
      <c r="N100" s="230"/>
      <c r="O100" s="230"/>
      <c r="P100" s="233"/>
      <c r="Q100" s="230"/>
      <c r="R100" s="208"/>
      <c r="S100" s="239"/>
      <c r="T100" s="239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30"/>
      <c r="F101" s="230"/>
      <c r="G101" s="230"/>
      <c r="H101" s="230"/>
      <c r="I101" s="230"/>
      <c r="J101" s="230"/>
      <c r="K101" s="230"/>
      <c r="L101" s="230"/>
      <c r="M101" s="230"/>
      <c r="N101" s="230"/>
      <c r="O101" s="230"/>
      <c r="P101" s="233"/>
      <c r="Q101" s="230"/>
      <c r="R101" s="208"/>
      <c r="S101" s="239"/>
      <c r="T101" s="239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30"/>
      <c r="F102" s="230"/>
      <c r="G102" s="230"/>
      <c r="H102" s="230"/>
      <c r="I102" s="230"/>
      <c r="J102" s="230"/>
      <c r="K102" s="230"/>
      <c r="L102" s="230"/>
      <c r="M102" s="230"/>
      <c r="N102" s="230"/>
      <c r="O102" s="230"/>
      <c r="P102" s="233"/>
      <c r="Q102" s="230"/>
      <c r="R102" s="208"/>
      <c r="S102" s="239"/>
      <c r="T102" s="239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30"/>
      <c r="F103" s="230"/>
      <c r="G103" s="230"/>
      <c r="H103" s="230"/>
      <c r="I103" s="230"/>
      <c r="J103" s="230"/>
      <c r="K103" s="230"/>
      <c r="L103" s="230"/>
      <c r="M103" s="230"/>
      <c r="N103" s="230"/>
      <c r="O103" s="230"/>
      <c r="P103" s="233"/>
      <c r="Q103" s="230"/>
      <c r="R103" s="208"/>
      <c r="S103" s="239"/>
      <c r="T103" s="239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30"/>
      <c r="F104" s="230"/>
      <c r="G104" s="230"/>
      <c r="H104" s="230"/>
      <c r="I104" s="230"/>
      <c r="J104" s="230"/>
      <c r="K104" s="230"/>
      <c r="L104" s="230"/>
      <c r="M104" s="230"/>
      <c r="N104" s="230"/>
      <c r="O104" s="230"/>
      <c r="P104" s="233"/>
      <c r="Q104" s="230"/>
      <c r="R104" s="208"/>
      <c r="S104" s="239"/>
      <c r="T104" s="239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30"/>
      <c r="F105" s="230"/>
      <c r="G105" s="230"/>
      <c r="H105" s="230"/>
      <c r="I105" s="230"/>
      <c r="J105" s="230"/>
      <c r="K105" s="230"/>
      <c r="L105" s="230"/>
      <c r="M105" s="230"/>
      <c r="N105" s="230"/>
      <c r="O105" s="230"/>
      <c r="P105" s="233"/>
      <c r="Q105" s="230"/>
      <c r="R105" s="208"/>
      <c r="S105" s="239"/>
      <c r="T105" s="239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30"/>
      <c r="F106" s="230"/>
      <c r="G106" s="230"/>
      <c r="H106" s="230"/>
      <c r="I106" s="230"/>
      <c r="J106" s="230"/>
      <c r="K106" s="230"/>
      <c r="L106" s="230"/>
      <c r="M106" s="230"/>
      <c r="N106" s="230"/>
      <c r="O106" s="230"/>
      <c r="P106" s="233"/>
      <c r="Q106" s="230"/>
      <c r="R106" s="208"/>
      <c r="S106" s="239"/>
      <c r="T106" s="239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30"/>
      <c r="F107" s="230"/>
      <c r="G107" s="230"/>
      <c r="H107" s="230"/>
      <c r="I107" s="230"/>
      <c r="J107" s="230"/>
      <c r="K107" s="230"/>
      <c r="L107" s="230"/>
      <c r="M107" s="230"/>
      <c r="N107" s="230"/>
      <c r="O107" s="230"/>
      <c r="P107" s="233"/>
      <c r="Q107" s="230"/>
      <c r="R107" s="208"/>
      <c r="S107" s="239"/>
      <c r="T107" s="239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30"/>
      <c r="F108" s="230"/>
      <c r="G108" s="230"/>
      <c r="H108" s="230"/>
      <c r="I108" s="230"/>
      <c r="J108" s="230"/>
      <c r="K108" s="230"/>
      <c r="L108" s="230"/>
      <c r="M108" s="230"/>
      <c r="N108" s="230"/>
      <c r="O108" s="230"/>
      <c r="P108" s="233"/>
      <c r="Q108" s="230"/>
      <c r="R108" s="208"/>
      <c r="S108" s="239"/>
      <c r="T108" s="239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30"/>
      <c r="F109" s="230"/>
      <c r="G109" s="230"/>
      <c r="H109" s="230"/>
      <c r="I109" s="230"/>
      <c r="J109" s="230"/>
      <c r="K109" s="230"/>
      <c r="L109" s="230"/>
      <c r="M109" s="230"/>
      <c r="N109" s="230"/>
      <c r="O109" s="230"/>
      <c r="P109" s="233"/>
      <c r="Q109" s="230"/>
      <c r="R109" s="208"/>
      <c r="S109" s="239"/>
      <c r="T109" s="239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30"/>
      <c r="F110" s="230"/>
      <c r="G110" s="230"/>
      <c r="H110" s="230"/>
      <c r="I110" s="230"/>
      <c r="J110" s="230"/>
      <c r="K110" s="230"/>
      <c r="L110" s="230"/>
      <c r="M110" s="230"/>
      <c r="N110" s="230"/>
      <c r="O110" s="230"/>
      <c r="P110" s="233"/>
      <c r="Q110" s="230"/>
      <c r="R110" s="208"/>
      <c r="S110" s="239"/>
      <c r="T110" s="239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30"/>
      <c r="F111" s="230"/>
      <c r="G111" s="230"/>
      <c r="H111" s="230"/>
      <c r="I111" s="230"/>
      <c r="J111" s="230"/>
      <c r="K111" s="230"/>
      <c r="L111" s="230"/>
      <c r="M111" s="230"/>
      <c r="N111" s="230"/>
      <c r="O111" s="230"/>
      <c r="P111" s="233"/>
      <c r="Q111" s="230"/>
      <c r="R111" s="208"/>
      <c r="S111" s="239"/>
      <c r="T111" s="239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30"/>
      <c r="F112" s="230"/>
      <c r="G112" s="230"/>
      <c r="H112" s="230"/>
      <c r="I112" s="230"/>
      <c r="J112" s="230"/>
      <c r="K112" s="230"/>
      <c r="L112" s="230"/>
      <c r="M112" s="230"/>
      <c r="N112" s="230"/>
      <c r="O112" s="230"/>
      <c r="P112" s="233"/>
      <c r="Q112" s="230"/>
      <c r="R112" s="208"/>
      <c r="S112" s="239"/>
      <c r="T112" s="239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30"/>
      <c r="F113" s="230"/>
      <c r="G113" s="230"/>
      <c r="H113" s="230"/>
      <c r="I113" s="230"/>
      <c r="J113" s="230"/>
      <c r="K113" s="230"/>
      <c r="L113" s="230"/>
      <c r="M113" s="230"/>
      <c r="N113" s="230"/>
      <c r="O113" s="230"/>
      <c r="P113" s="233"/>
      <c r="Q113" s="230"/>
      <c r="R113" s="208"/>
      <c r="S113" s="239"/>
      <c r="T113" s="239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30"/>
      <c r="F114" s="230"/>
      <c r="G114" s="230"/>
      <c r="H114" s="230"/>
      <c r="I114" s="230"/>
      <c r="J114" s="230"/>
      <c r="K114" s="230"/>
      <c r="L114" s="230"/>
      <c r="M114" s="230"/>
      <c r="N114" s="230"/>
      <c r="O114" s="230"/>
      <c r="P114" s="233"/>
      <c r="Q114" s="230"/>
      <c r="R114" s="208"/>
      <c r="S114" s="239"/>
      <c r="T114" s="239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30"/>
      <c r="F115" s="230"/>
      <c r="G115" s="230"/>
      <c r="H115" s="230"/>
      <c r="I115" s="230"/>
      <c r="J115" s="230"/>
      <c r="K115" s="230"/>
      <c r="L115" s="230"/>
      <c r="M115" s="230"/>
      <c r="N115" s="230"/>
      <c r="O115" s="230"/>
      <c r="P115" s="233"/>
      <c r="Q115" s="230"/>
      <c r="R115" s="208"/>
      <c r="S115" s="239"/>
      <c r="T115" s="239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30"/>
      <c r="F116" s="230"/>
      <c r="G116" s="230"/>
      <c r="H116" s="230"/>
      <c r="I116" s="230"/>
      <c r="J116" s="230"/>
      <c r="K116" s="230"/>
      <c r="L116" s="230"/>
      <c r="M116" s="230"/>
      <c r="N116" s="230"/>
      <c r="O116" s="230"/>
      <c r="P116" s="233"/>
      <c r="Q116" s="230"/>
      <c r="R116" s="208"/>
      <c r="S116" s="239"/>
      <c r="T116" s="239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30"/>
      <c r="F117" s="230"/>
      <c r="G117" s="230"/>
      <c r="H117" s="230"/>
      <c r="I117" s="230"/>
      <c r="J117" s="230"/>
      <c r="K117" s="230"/>
      <c r="L117" s="230"/>
      <c r="M117" s="230"/>
      <c r="N117" s="230"/>
      <c r="O117" s="230"/>
      <c r="P117" s="233"/>
      <c r="Q117" s="230"/>
      <c r="R117" s="208"/>
      <c r="S117" s="239"/>
      <c r="T117" s="239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30"/>
      <c r="F118" s="230"/>
      <c r="G118" s="230"/>
      <c r="H118" s="230"/>
      <c r="I118" s="230"/>
      <c r="J118" s="230"/>
      <c r="K118" s="230"/>
      <c r="L118" s="230"/>
      <c r="M118" s="230"/>
      <c r="N118" s="230"/>
      <c r="O118" s="230"/>
      <c r="P118" s="233"/>
      <c r="Q118" s="230"/>
      <c r="R118" s="208"/>
      <c r="S118" s="239"/>
      <c r="T118" s="239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30"/>
      <c r="F119" s="230"/>
      <c r="G119" s="230"/>
      <c r="H119" s="230"/>
      <c r="I119" s="230"/>
      <c r="J119" s="230"/>
      <c r="K119" s="230"/>
      <c r="L119" s="230"/>
      <c r="M119" s="230"/>
      <c r="N119" s="230"/>
      <c r="O119" s="230"/>
      <c r="P119" s="233"/>
      <c r="Q119" s="230"/>
      <c r="R119" s="208"/>
      <c r="S119" s="239"/>
      <c r="T119" s="239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30"/>
      <c r="F120" s="230"/>
      <c r="G120" s="230"/>
      <c r="H120" s="230"/>
      <c r="I120" s="230"/>
      <c r="J120" s="230"/>
      <c r="K120" s="230"/>
      <c r="L120" s="230"/>
      <c r="M120" s="230"/>
      <c r="N120" s="230"/>
      <c r="O120" s="230"/>
      <c r="P120" s="233"/>
      <c r="Q120" s="230"/>
      <c r="R120" s="208"/>
      <c r="S120" s="239"/>
      <c r="T120" s="239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30"/>
      <c r="F121" s="230"/>
      <c r="G121" s="230"/>
      <c r="H121" s="230"/>
      <c r="I121" s="230"/>
      <c r="J121" s="230"/>
      <c r="K121" s="230"/>
      <c r="L121" s="230"/>
      <c r="M121" s="230"/>
      <c r="N121" s="230"/>
      <c r="O121" s="230"/>
      <c r="P121" s="233"/>
      <c r="Q121" s="230"/>
      <c r="R121" s="208"/>
      <c r="S121" s="239"/>
      <c r="T121" s="239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30"/>
      <c r="F122" s="230"/>
      <c r="G122" s="230"/>
      <c r="H122" s="230"/>
      <c r="I122" s="230"/>
      <c r="J122" s="230"/>
      <c r="K122" s="230"/>
      <c r="L122" s="230"/>
      <c r="M122" s="230"/>
      <c r="N122" s="230"/>
      <c r="O122" s="230"/>
      <c r="P122" s="233"/>
      <c r="Q122" s="230"/>
      <c r="R122" s="208"/>
      <c r="S122" s="239"/>
      <c r="T122" s="239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30"/>
      <c r="F123" s="230"/>
      <c r="G123" s="230"/>
      <c r="H123" s="230"/>
      <c r="I123" s="230"/>
      <c r="J123" s="230"/>
      <c r="K123" s="230"/>
      <c r="L123" s="230"/>
      <c r="M123" s="230"/>
      <c r="N123" s="230"/>
      <c r="O123" s="230"/>
      <c r="P123" s="233"/>
      <c r="Q123" s="230"/>
      <c r="R123" s="208"/>
      <c r="S123" s="239"/>
      <c r="T123" s="239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30"/>
      <c r="F124" s="230"/>
      <c r="G124" s="230"/>
      <c r="H124" s="230"/>
      <c r="I124" s="230"/>
      <c r="J124" s="230"/>
      <c r="K124" s="230"/>
      <c r="L124" s="230"/>
      <c r="M124" s="230"/>
      <c r="N124" s="230"/>
      <c r="O124" s="230"/>
      <c r="P124" s="233"/>
      <c r="Q124" s="230"/>
      <c r="R124" s="208"/>
      <c r="S124" s="239"/>
      <c r="T124" s="239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30"/>
      <c r="F125" s="230"/>
      <c r="G125" s="230"/>
      <c r="H125" s="230"/>
      <c r="I125" s="230"/>
      <c r="J125" s="230"/>
      <c r="K125" s="230"/>
      <c r="L125" s="230"/>
      <c r="M125" s="230"/>
      <c r="N125" s="230"/>
      <c r="O125" s="230"/>
      <c r="P125" s="233"/>
      <c r="Q125" s="230"/>
      <c r="R125" s="208"/>
      <c r="S125" s="239"/>
      <c r="T125" s="239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30"/>
      <c r="F126" s="230"/>
      <c r="G126" s="230"/>
      <c r="H126" s="230"/>
      <c r="I126" s="230"/>
      <c r="J126" s="230"/>
      <c r="K126" s="230"/>
      <c r="L126" s="230"/>
      <c r="M126" s="230"/>
      <c r="N126" s="230"/>
      <c r="O126" s="230"/>
      <c r="P126" s="233"/>
      <c r="Q126" s="230"/>
      <c r="R126" s="208"/>
      <c r="S126" s="239"/>
      <c r="T126" s="239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30"/>
      <c r="F127" s="230"/>
      <c r="G127" s="230"/>
      <c r="H127" s="230"/>
      <c r="I127" s="230"/>
      <c r="J127" s="230"/>
      <c r="K127" s="230"/>
      <c r="L127" s="230"/>
      <c r="M127" s="230"/>
      <c r="N127" s="230"/>
      <c r="O127" s="230"/>
      <c r="P127" s="233"/>
      <c r="Q127" s="230"/>
      <c r="R127" s="208"/>
      <c r="S127" s="239"/>
      <c r="T127" s="239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30"/>
      <c r="F128" s="230"/>
      <c r="G128" s="230"/>
      <c r="H128" s="230"/>
      <c r="I128" s="230"/>
      <c r="J128" s="230"/>
      <c r="K128" s="230"/>
      <c r="L128" s="230"/>
      <c r="M128" s="230"/>
      <c r="N128" s="230"/>
      <c r="O128" s="230"/>
      <c r="P128" s="233"/>
      <c r="Q128" s="230"/>
      <c r="R128" s="208"/>
      <c r="S128" s="239"/>
      <c r="T128" s="239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30"/>
      <c r="F129" s="230"/>
      <c r="G129" s="230"/>
      <c r="H129" s="230"/>
      <c r="I129" s="230"/>
      <c r="J129" s="230"/>
      <c r="K129" s="230"/>
      <c r="L129" s="230"/>
      <c r="M129" s="230"/>
      <c r="N129" s="230"/>
      <c r="O129" s="230"/>
      <c r="P129" s="233"/>
      <c r="Q129" s="230"/>
      <c r="R129" s="208"/>
      <c r="S129" s="239"/>
      <c r="T129" s="239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30"/>
      <c r="F130" s="230"/>
      <c r="G130" s="230"/>
      <c r="H130" s="230"/>
      <c r="I130" s="230"/>
      <c r="J130" s="230"/>
      <c r="K130" s="230"/>
      <c r="L130" s="230"/>
      <c r="M130" s="230"/>
      <c r="N130" s="230"/>
      <c r="O130" s="230"/>
      <c r="P130" s="233"/>
      <c r="Q130" s="230"/>
      <c r="R130" s="208"/>
      <c r="S130" s="239"/>
      <c r="T130" s="239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30"/>
      <c r="F131" s="230"/>
      <c r="G131" s="230"/>
      <c r="H131" s="230"/>
      <c r="I131" s="230"/>
      <c r="J131" s="230"/>
      <c r="K131" s="230"/>
      <c r="L131" s="230"/>
      <c r="M131" s="230"/>
      <c r="N131" s="230"/>
      <c r="O131" s="230"/>
      <c r="P131" s="233"/>
      <c r="Q131" s="230"/>
      <c r="R131" s="208"/>
      <c r="S131" s="239"/>
      <c r="T131" s="239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30"/>
      <c r="F132" s="230"/>
      <c r="G132" s="230"/>
      <c r="H132" s="230"/>
      <c r="I132" s="230"/>
      <c r="J132" s="230"/>
      <c r="K132" s="230"/>
      <c r="L132" s="230"/>
      <c r="M132" s="230"/>
      <c r="N132" s="230"/>
      <c r="O132" s="230"/>
      <c r="P132" s="233"/>
      <c r="Q132" s="230"/>
      <c r="R132" s="208"/>
      <c r="S132" s="239"/>
      <c r="T132" s="239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30"/>
      <c r="F133" s="230"/>
      <c r="G133" s="230"/>
      <c r="H133" s="230"/>
      <c r="I133" s="230"/>
      <c r="J133" s="230"/>
      <c r="K133" s="230"/>
      <c r="L133" s="230"/>
      <c r="M133" s="230"/>
      <c r="N133" s="230"/>
      <c r="O133" s="230"/>
      <c r="P133" s="233"/>
      <c r="Q133" s="230"/>
      <c r="R133" s="208"/>
      <c r="S133" s="239"/>
      <c r="T133" s="239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30"/>
      <c r="F134" s="230"/>
      <c r="G134" s="230"/>
      <c r="H134" s="230"/>
      <c r="I134" s="230"/>
      <c r="J134" s="230"/>
      <c r="K134" s="230"/>
      <c r="L134" s="230"/>
      <c r="M134" s="230"/>
      <c r="N134" s="230"/>
      <c r="O134" s="230"/>
      <c r="P134" s="233"/>
      <c r="Q134" s="230"/>
      <c r="R134" s="208"/>
      <c r="S134" s="239"/>
      <c r="T134" s="239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30"/>
      <c r="F135" s="230"/>
      <c r="G135" s="230"/>
      <c r="H135" s="230"/>
      <c r="I135" s="230"/>
      <c r="J135" s="230"/>
      <c r="K135" s="230"/>
      <c r="L135" s="230"/>
      <c r="M135" s="230"/>
      <c r="N135" s="230"/>
      <c r="O135" s="230"/>
      <c r="P135" s="233"/>
      <c r="Q135" s="230"/>
      <c r="R135" s="208"/>
      <c r="S135" s="239"/>
      <c r="T135" s="239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30"/>
      <c r="F136" s="230"/>
      <c r="G136" s="230"/>
      <c r="H136" s="230"/>
      <c r="I136" s="230"/>
      <c r="J136" s="230"/>
      <c r="K136" s="230"/>
      <c r="L136" s="230"/>
      <c r="M136" s="230"/>
      <c r="N136" s="230"/>
      <c r="O136" s="230"/>
      <c r="P136" s="233"/>
      <c r="Q136" s="230"/>
      <c r="R136" s="208"/>
      <c r="S136" s="239"/>
      <c r="T136" s="239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30"/>
      <c r="F137" s="230"/>
      <c r="G137" s="230"/>
      <c r="H137" s="230"/>
      <c r="I137" s="230"/>
      <c r="J137" s="230"/>
      <c r="K137" s="230"/>
      <c r="L137" s="230"/>
      <c r="M137" s="230"/>
      <c r="N137" s="230"/>
      <c r="O137" s="230"/>
      <c r="P137" s="233"/>
      <c r="Q137" s="230"/>
      <c r="R137" s="208"/>
      <c r="S137" s="239"/>
      <c r="T137" s="239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30"/>
      <c r="F138" s="230"/>
      <c r="G138" s="230"/>
      <c r="H138" s="230"/>
      <c r="I138" s="230"/>
      <c r="J138" s="230"/>
      <c r="K138" s="230"/>
      <c r="L138" s="230"/>
      <c r="M138" s="230"/>
      <c r="N138" s="230"/>
      <c r="O138" s="230"/>
      <c r="P138" s="233"/>
      <c r="Q138" s="230"/>
      <c r="R138" s="208"/>
      <c r="S138" s="239"/>
      <c r="T138" s="239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30"/>
      <c r="F139" s="230"/>
      <c r="G139" s="230"/>
      <c r="H139" s="230"/>
      <c r="I139" s="230"/>
      <c r="J139" s="230"/>
      <c r="K139" s="230"/>
      <c r="L139" s="230"/>
      <c r="M139" s="230"/>
      <c r="N139" s="230"/>
      <c r="O139" s="230"/>
      <c r="P139" s="233"/>
      <c r="Q139" s="230"/>
      <c r="R139" s="208"/>
      <c r="S139" s="239"/>
      <c r="T139" s="239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30"/>
      <c r="F140" s="230"/>
      <c r="G140" s="230"/>
      <c r="H140" s="230"/>
      <c r="I140" s="230"/>
      <c r="J140" s="230"/>
      <c r="K140" s="230"/>
      <c r="L140" s="230"/>
      <c r="M140" s="230"/>
      <c r="N140" s="230"/>
      <c r="O140" s="230"/>
      <c r="P140" s="233"/>
      <c r="Q140" s="230"/>
      <c r="R140" s="208"/>
      <c r="S140" s="239"/>
      <c r="T140" s="239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30"/>
      <c r="F141" s="230"/>
      <c r="G141" s="230"/>
      <c r="H141" s="230"/>
      <c r="I141" s="230"/>
      <c r="J141" s="230"/>
      <c r="K141" s="230"/>
      <c r="L141" s="230"/>
      <c r="M141" s="230"/>
      <c r="N141" s="230"/>
      <c r="O141" s="230"/>
      <c r="P141" s="233"/>
      <c r="Q141" s="230"/>
      <c r="R141" s="208"/>
      <c r="S141" s="239"/>
      <c r="T141" s="239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30"/>
      <c r="F142" s="230"/>
      <c r="G142" s="230"/>
      <c r="H142" s="230"/>
      <c r="I142" s="230"/>
      <c r="J142" s="230"/>
      <c r="K142" s="230"/>
      <c r="L142" s="230"/>
      <c r="M142" s="230"/>
      <c r="N142" s="230"/>
      <c r="O142" s="230"/>
      <c r="P142" s="233"/>
      <c r="Q142" s="230"/>
      <c r="R142" s="208"/>
      <c r="S142" s="239"/>
      <c r="T142" s="239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30"/>
      <c r="F143" s="230"/>
      <c r="G143" s="230"/>
      <c r="H143" s="230"/>
      <c r="I143" s="230"/>
      <c r="J143" s="230"/>
      <c r="K143" s="230"/>
      <c r="L143" s="230"/>
      <c r="M143" s="230"/>
      <c r="N143" s="230"/>
      <c r="O143" s="230"/>
      <c r="P143" s="233"/>
      <c r="Q143" s="230"/>
      <c r="R143" s="208"/>
      <c r="S143" s="239"/>
      <c r="T143" s="239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30"/>
      <c r="F144" s="230"/>
      <c r="G144" s="230"/>
      <c r="H144" s="230"/>
      <c r="I144" s="230"/>
      <c r="J144" s="230"/>
      <c r="K144" s="230"/>
      <c r="L144" s="230"/>
      <c r="M144" s="230"/>
      <c r="N144" s="230"/>
      <c r="O144" s="230"/>
      <c r="P144" s="233"/>
      <c r="Q144" s="230"/>
      <c r="R144" s="208"/>
      <c r="S144" s="239"/>
      <c r="T144" s="239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30"/>
      <c r="F145" s="230"/>
      <c r="G145" s="230"/>
      <c r="H145" s="230"/>
      <c r="I145" s="230"/>
      <c r="J145" s="230"/>
      <c r="K145" s="230"/>
      <c r="L145" s="230"/>
      <c r="M145" s="230"/>
      <c r="N145" s="230"/>
      <c r="O145" s="230"/>
      <c r="P145" s="233"/>
      <c r="Q145" s="230"/>
      <c r="R145" s="208"/>
      <c r="S145" s="239"/>
      <c r="T145" s="239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30"/>
      <c r="F146" s="230"/>
      <c r="G146" s="230"/>
      <c r="H146" s="230"/>
      <c r="I146" s="230"/>
      <c r="J146" s="230"/>
      <c r="K146" s="230"/>
      <c r="L146" s="230"/>
      <c r="M146" s="230"/>
      <c r="N146" s="230"/>
      <c r="O146" s="230"/>
      <c r="P146" s="233"/>
      <c r="Q146" s="230"/>
      <c r="R146" s="208"/>
      <c r="S146" s="239"/>
      <c r="T146" s="239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30"/>
      <c r="F147" s="230"/>
      <c r="G147" s="230"/>
      <c r="H147" s="230"/>
      <c r="I147" s="230"/>
      <c r="J147" s="230"/>
      <c r="K147" s="230"/>
      <c r="L147" s="230"/>
      <c r="M147" s="230"/>
      <c r="N147" s="230"/>
      <c r="O147" s="230"/>
      <c r="P147" s="233"/>
      <c r="Q147" s="230"/>
      <c r="R147" s="208"/>
      <c r="S147" s="239"/>
      <c r="T147" s="239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3"/>
      <c r="Q148" s="230"/>
      <c r="R148" s="208"/>
      <c r="S148" s="239"/>
      <c r="T148" s="239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30"/>
      <c r="F149" s="230"/>
      <c r="G149" s="230"/>
      <c r="H149" s="230"/>
      <c r="I149" s="230"/>
      <c r="J149" s="230"/>
      <c r="K149" s="230"/>
      <c r="L149" s="230"/>
      <c r="M149" s="230"/>
      <c r="N149" s="230"/>
      <c r="O149" s="230"/>
      <c r="P149" s="233"/>
      <c r="Q149" s="230"/>
      <c r="R149" s="208"/>
      <c r="S149" s="239"/>
      <c r="T149" s="239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30"/>
      <c r="F150" s="230"/>
      <c r="G150" s="230"/>
      <c r="H150" s="230"/>
      <c r="I150" s="230"/>
      <c r="J150" s="230"/>
      <c r="K150" s="230"/>
      <c r="L150" s="230"/>
      <c r="M150" s="230"/>
      <c r="N150" s="230"/>
      <c r="O150" s="230"/>
      <c r="P150" s="233"/>
      <c r="Q150" s="230"/>
      <c r="R150" s="208"/>
      <c r="S150" s="239"/>
      <c r="T150" s="239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30"/>
      <c r="F151" s="230"/>
      <c r="G151" s="230"/>
      <c r="H151" s="230"/>
      <c r="I151" s="230"/>
      <c r="J151" s="230"/>
      <c r="K151" s="230"/>
      <c r="L151" s="230"/>
      <c r="M151" s="230"/>
      <c r="N151" s="230"/>
      <c r="O151" s="230"/>
      <c r="P151" s="233"/>
      <c r="Q151" s="230"/>
      <c r="R151" s="208"/>
      <c r="S151" s="239"/>
      <c r="T151" s="239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30"/>
      <c r="F152" s="230"/>
      <c r="G152" s="230"/>
      <c r="H152" s="230"/>
      <c r="I152" s="230"/>
      <c r="J152" s="230"/>
      <c r="K152" s="230"/>
      <c r="L152" s="230"/>
      <c r="M152" s="230"/>
      <c r="N152" s="230"/>
      <c r="O152" s="230"/>
      <c r="P152" s="233"/>
      <c r="Q152" s="230"/>
      <c r="R152" s="208"/>
      <c r="S152" s="239"/>
      <c r="T152" s="239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30"/>
      <c r="F153" s="230"/>
      <c r="G153" s="230"/>
      <c r="H153" s="230"/>
      <c r="I153" s="230"/>
      <c r="J153" s="230"/>
      <c r="K153" s="230"/>
      <c r="L153" s="230"/>
      <c r="M153" s="230"/>
      <c r="N153" s="230"/>
      <c r="O153" s="230"/>
      <c r="P153" s="233"/>
      <c r="Q153" s="230"/>
      <c r="R153" s="208"/>
      <c r="S153" s="239"/>
      <c r="T153" s="239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30"/>
      <c r="F154" s="230"/>
      <c r="G154" s="230"/>
      <c r="H154" s="230"/>
      <c r="I154" s="230"/>
      <c r="J154" s="230"/>
      <c r="K154" s="230"/>
      <c r="L154" s="230"/>
      <c r="M154" s="230"/>
      <c r="N154" s="230"/>
      <c r="O154" s="230"/>
      <c r="P154" s="233"/>
      <c r="Q154" s="230"/>
      <c r="R154" s="208"/>
      <c r="S154" s="239"/>
      <c r="T154" s="239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30"/>
      <c r="F155" s="230"/>
      <c r="G155" s="230"/>
      <c r="H155" s="230"/>
      <c r="I155" s="230"/>
      <c r="J155" s="230"/>
      <c r="K155" s="230"/>
      <c r="L155" s="230"/>
      <c r="M155" s="230"/>
      <c r="N155" s="230"/>
      <c r="O155" s="230"/>
      <c r="P155" s="233"/>
      <c r="Q155" s="230"/>
      <c r="R155" s="208"/>
      <c r="S155" s="239"/>
      <c r="T155" s="239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30"/>
      <c r="F156" s="230"/>
      <c r="G156" s="230"/>
      <c r="H156" s="230"/>
      <c r="I156" s="230"/>
      <c r="J156" s="230"/>
      <c r="K156" s="230"/>
      <c r="L156" s="230"/>
      <c r="M156" s="230"/>
      <c r="N156" s="230"/>
      <c r="O156" s="230"/>
      <c r="P156" s="233"/>
      <c r="Q156" s="230"/>
      <c r="R156" s="208"/>
      <c r="S156" s="239"/>
      <c r="T156" s="239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30"/>
      <c r="F157" s="230"/>
      <c r="G157" s="230"/>
      <c r="H157" s="230"/>
      <c r="I157" s="230"/>
      <c r="J157" s="230"/>
      <c r="K157" s="230"/>
      <c r="L157" s="230"/>
      <c r="M157" s="230"/>
      <c r="N157" s="230"/>
      <c r="O157" s="230"/>
      <c r="P157" s="233"/>
      <c r="Q157" s="230"/>
      <c r="R157" s="208"/>
      <c r="S157" s="239"/>
      <c r="T157" s="239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30"/>
      <c r="F158" s="230"/>
      <c r="G158" s="230"/>
      <c r="H158" s="230"/>
      <c r="I158" s="230"/>
      <c r="J158" s="230"/>
      <c r="K158" s="230"/>
      <c r="L158" s="230"/>
      <c r="M158" s="230"/>
      <c r="N158" s="230"/>
      <c r="O158" s="230"/>
      <c r="P158" s="233"/>
      <c r="Q158" s="230"/>
      <c r="R158" s="208"/>
      <c r="S158" s="239"/>
      <c r="T158" s="239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30"/>
      <c r="F159" s="230"/>
      <c r="G159" s="230"/>
      <c r="H159" s="230"/>
      <c r="I159" s="230"/>
      <c r="J159" s="230"/>
      <c r="K159" s="230"/>
      <c r="L159" s="230"/>
      <c r="M159" s="230"/>
      <c r="N159" s="230"/>
      <c r="O159" s="230"/>
      <c r="P159" s="233"/>
      <c r="Q159" s="230"/>
      <c r="R159" s="208"/>
      <c r="S159" s="239"/>
      <c r="T159" s="239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30"/>
      <c r="F160" s="230"/>
      <c r="G160" s="230"/>
      <c r="H160" s="230"/>
      <c r="I160" s="230"/>
      <c r="J160" s="230"/>
      <c r="K160" s="230"/>
      <c r="L160" s="230"/>
      <c r="M160" s="230"/>
      <c r="N160" s="230"/>
      <c r="O160" s="230"/>
      <c r="P160" s="233"/>
      <c r="Q160" s="230"/>
      <c r="R160" s="208"/>
      <c r="S160" s="239"/>
      <c r="T160" s="239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30"/>
      <c r="F161" s="230"/>
      <c r="G161" s="230"/>
      <c r="H161" s="230"/>
      <c r="I161" s="230"/>
      <c r="J161" s="230"/>
      <c r="K161" s="230"/>
      <c r="L161" s="230"/>
      <c r="M161" s="230"/>
      <c r="N161" s="230"/>
      <c r="O161" s="230"/>
      <c r="P161" s="233"/>
      <c r="Q161" s="230"/>
      <c r="R161" s="208"/>
      <c r="S161" s="239"/>
      <c r="T161" s="239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30"/>
      <c r="F162" s="230"/>
      <c r="G162" s="230"/>
      <c r="H162" s="230"/>
      <c r="I162" s="230"/>
      <c r="J162" s="230"/>
      <c r="K162" s="230"/>
      <c r="L162" s="230"/>
      <c r="M162" s="230"/>
      <c r="N162" s="230"/>
      <c r="O162" s="230"/>
      <c r="P162" s="233"/>
      <c r="Q162" s="230"/>
      <c r="R162" s="208"/>
      <c r="S162" s="239"/>
      <c r="T162" s="239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30"/>
      <c r="F163" s="230"/>
      <c r="G163" s="230"/>
      <c r="H163" s="230"/>
      <c r="I163" s="230"/>
      <c r="J163" s="230"/>
      <c r="K163" s="230"/>
      <c r="L163" s="230"/>
      <c r="M163" s="230"/>
      <c r="N163" s="230"/>
      <c r="O163" s="230"/>
      <c r="P163" s="233"/>
      <c r="Q163" s="230"/>
      <c r="R163" s="208"/>
      <c r="S163" s="239"/>
      <c r="T163" s="239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30"/>
      <c r="F164" s="230"/>
      <c r="G164" s="230"/>
      <c r="H164" s="230"/>
      <c r="I164" s="230"/>
      <c r="J164" s="230"/>
      <c r="K164" s="230"/>
      <c r="L164" s="230"/>
      <c r="M164" s="230"/>
      <c r="N164" s="230"/>
      <c r="O164" s="230"/>
      <c r="P164" s="233"/>
      <c r="Q164" s="230"/>
      <c r="R164" s="208"/>
      <c r="S164" s="239"/>
      <c r="T164" s="239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30"/>
      <c r="F165" s="230"/>
      <c r="G165" s="230"/>
      <c r="H165" s="230"/>
      <c r="I165" s="230"/>
      <c r="J165" s="230"/>
      <c r="K165" s="230"/>
      <c r="L165" s="230"/>
      <c r="M165" s="230"/>
      <c r="N165" s="230"/>
      <c r="O165" s="230"/>
      <c r="P165" s="233"/>
      <c r="Q165" s="230"/>
      <c r="R165" s="208"/>
      <c r="S165" s="239"/>
      <c r="T165" s="239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30"/>
      <c r="F166" s="230"/>
      <c r="G166" s="230"/>
      <c r="H166" s="230"/>
      <c r="I166" s="230"/>
      <c r="J166" s="230"/>
      <c r="K166" s="230"/>
      <c r="L166" s="230"/>
      <c r="M166" s="230"/>
      <c r="N166" s="230"/>
      <c r="O166" s="230"/>
      <c r="P166" s="233"/>
      <c r="Q166" s="230"/>
      <c r="R166" s="208"/>
      <c r="S166" s="239"/>
      <c r="T166" s="239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30"/>
      <c r="F167" s="230"/>
      <c r="G167" s="230"/>
      <c r="H167" s="230"/>
      <c r="I167" s="230"/>
      <c r="J167" s="230"/>
      <c r="K167" s="230"/>
      <c r="L167" s="230"/>
      <c r="M167" s="230"/>
      <c r="N167" s="230"/>
      <c r="O167" s="230"/>
      <c r="P167" s="233"/>
      <c r="Q167" s="230"/>
      <c r="R167" s="208"/>
      <c r="S167" s="239"/>
      <c r="T167" s="239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30"/>
      <c r="F168" s="230"/>
      <c r="G168" s="230"/>
      <c r="H168" s="230"/>
      <c r="I168" s="230"/>
      <c r="J168" s="230"/>
      <c r="K168" s="230"/>
      <c r="L168" s="230"/>
      <c r="M168" s="230"/>
      <c r="N168" s="230"/>
      <c r="O168" s="230"/>
      <c r="P168" s="233"/>
      <c r="Q168" s="230"/>
      <c r="R168" s="208"/>
      <c r="S168" s="239"/>
      <c r="T168" s="239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30"/>
      <c r="F169" s="230"/>
      <c r="G169" s="230"/>
      <c r="H169" s="230"/>
      <c r="I169" s="230"/>
      <c r="J169" s="230"/>
      <c r="K169" s="230"/>
      <c r="L169" s="230"/>
      <c r="M169" s="230"/>
      <c r="N169" s="230"/>
      <c r="O169" s="230"/>
      <c r="P169" s="233"/>
      <c r="Q169" s="230"/>
      <c r="R169" s="208"/>
      <c r="S169" s="239"/>
      <c r="T169" s="239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30"/>
      <c r="F170" s="230"/>
      <c r="G170" s="230"/>
      <c r="H170" s="230"/>
      <c r="I170" s="230"/>
      <c r="J170" s="230"/>
      <c r="K170" s="230"/>
      <c r="L170" s="230"/>
      <c r="M170" s="230"/>
      <c r="N170" s="230"/>
      <c r="O170" s="230"/>
      <c r="P170" s="233"/>
      <c r="Q170" s="230"/>
      <c r="R170" s="208"/>
      <c r="S170" s="239"/>
      <c r="T170" s="239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30"/>
      <c r="F171" s="230"/>
      <c r="G171" s="230"/>
      <c r="H171" s="230"/>
      <c r="I171" s="230"/>
      <c r="J171" s="230"/>
      <c r="K171" s="230"/>
      <c r="L171" s="230"/>
      <c r="M171" s="230"/>
      <c r="N171" s="230"/>
      <c r="O171" s="230"/>
      <c r="P171" s="233"/>
      <c r="Q171" s="230"/>
      <c r="R171" s="208"/>
      <c r="S171" s="239"/>
      <c r="T171" s="239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30"/>
      <c r="F172" s="230"/>
      <c r="G172" s="230"/>
      <c r="H172" s="230"/>
      <c r="I172" s="230"/>
      <c r="J172" s="230"/>
      <c r="K172" s="230"/>
      <c r="L172" s="230"/>
      <c r="M172" s="230"/>
      <c r="N172" s="230"/>
      <c r="O172" s="230"/>
      <c r="P172" s="233"/>
      <c r="Q172" s="230"/>
      <c r="R172" s="208"/>
      <c r="S172" s="239"/>
      <c r="T172" s="239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30"/>
      <c r="F173" s="230"/>
      <c r="G173" s="230"/>
      <c r="H173" s="230"/>
      <c r="I173" s="230"/>
      <c r="J173" s="230"/>
      <c r="K173" s="230"/>
      <c r="L173" s="230"/>
      <c r="M173" s="230"/>
      <c r="N173" s="230"/>
      <c r="O173" s="230"/>
      <c r="P173" s="233"/>
      <c r="Q173" s="230"/>
      <c r="R173" s="208"/>
      <c r="S173" s="239"/>
      <c r="T173" s="239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30"/>
      <c r="F174" s="230"/>
      <c r="G174" s="230"/>
      <c r="H174" s="230"/>
      <c r="I174" s="230"/>
      <c r="J174" s="230"/>
      <c r="K174" s="230"/>
      <c r="L174" s="230"/>
      <c r="M174" s="230"/>
      <c r="N174" s="230"/>
      <c r="O174" s="230"/>
      <c r="P174" s="233"/>
      <c r="Q174" s="230"/>
      <c r="R174" s="208"/>
      <c r="S174" s="239"/>
      <c r="T174" s="239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30"/>
      <c r="F175" s="230"/>
      <c r="G175" s="230"/>
      <c r="H175" s="230"/>
      <c r="I175" s="230"/>
      <c r="J175" s="230"/>
      <c r="K175" s="230"/>
      <c r="L175" s="230"/>
      <c r="M175" s="230"/>
      <c r="N175" s="230"/>
      <c r="O175" s="230"/>
      <c r="P175" s="233"/>
      <c r="Q175" s="230"/>
      <c r="R175" s="208"/>
      <c r="S175" s="239"/>
      <c r="T175" s="239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30"/>
      <c r="F176" s="230"/>
      <c r="G176" s="230"/>
      <c r="H176" s="230"/>
      <c r="I176" s="230"/>
      <c r="J176" s="230"/>
      <c r="K176" s="230"/>
      <c r="L176" s="230"/>
      <c r="M176" s="230"/>
      <c r="N176" s="230"/>
      <c r="O176" s="230"/>
      <c r="P176" s="233"/>
      <c r="Q176" s="230"/>
      <c r="R176" s="208"/>
      <c r="S176" s="239"/>
      <c r="T176" s="239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30"/>
      <c r="F177" s="230"/>
      <c r="G177" s="230"/>
      <c r="H177" s="230"/>
      <c r="I177" s="230"/>
      <c r="J177" s="230"/>
      <c r="K177" s="230"/>
      <c r="L177" s="230"/>
      <c r="M177" s="230"/>
      <c r="N177" s="230"/>
      <c r="O177" s="230"/>
      <c r="P177" s="233"/>
      <c r="Q177" s="230"/>
      <c r="R177" s="208"/>
      <c r="S177" s="239"/>
      <c r="T177" s="239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30"/>
      <c r="F178" s="230"/>
      <c r="G178" s="230"/>
      <c r="H178" s="230"/>
      <c r="I178" s="230"/>
      <c r="J178" s="230"/>
      <c r="K178" s="230"/>
      <c r="L178" s="230"/>
      <c r="M178" s="230"/>
      <c r="N178" s="230"/>
      <c r="O178" s="230"/>
      <c r="P178" s="233"/>
      <c r="Q178" s="230"/>
      <c r="R178" s="208"/>
      <c r="S178" s="239"/>
      <c r="T178" s="239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30"/>
      <c r="F179" s="230"/>
      <c r="G179" s="230"/>
      <c r="H179" s="230"/>
      <c r="I179" s="230"/>
      <c r="J179" s="230"/>
      <c r="K179" s="230"/>
      <c r="L179" s="230"/>
      <c r="M179" s="230"/>
      <c r="N179" s="230"/>
      <c r="O179" s="230"/>
      <c r="P179" s="233"/>
      <c r="Q179" s="230"/>
      <c r="R179" s="208"/>
      <c r="S179" s="239"/>
      <c r="T179" s="239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30"/>
      <c r="F180" s="230"/>
      <c r="G180" s="230"/>
      <c r="H180" s="230"/>
      <c r="I180" s="230"/>
      <c r="J180" s="230"/>
      <c r="K180" s="230"/>
      <c r="L180" s="230"/>
      <c r="M180" s="230"/>
      <c r="N180" s="230"/>
      <c r="O180" s="230"/>
      <c r="P180" s="233"/>
      <c r="Q180" s="230"/>
      <c r="R180" s="208"/>
      <c r="S180" s="239"/>
      <c r="T180" s="239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30"/>
      <c r="F181" s="230"/>
      <c r="G181" s="230"/>
      <c r="H181" s="230"/>
      <c r="I181" s="230"/>
      <c r="J181" s="230"/>
      <c r="K181" s="230"/>
      <c r="L181" s="230"/>
      <c r="M181" s="230"/>
      <c r="N181" s="230"/>
      <c r="O181" s="230"/>
      <c r="P181" s="233"/>
      <c r="Q181" s="230"/>
      <c r="R181" s="208"/>
      <c r="S181" s="239"/>
      <c r="T181" s="239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30"/>
      <c r="F182" s="230"/>
      <c r="G182" s="230"/>
      <c r="H182" s="230"/>
      <c r="I182" s="230"/>
      <c r="J182" s="230"/>
      <c r="K182" s="230"/>
      <c r="L182" s="230"/>
      <c r="M182" s="230"/>
      <c r="N182" s="230"/>
      <c r="O182" s="230"/>
      <c r="P182" s="233"/>
      <c r="Q182" s="230"/>
      <c r="R182" s="208"/>
      <c r="S182" s="239"/>
      <c r="T182" s="239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30"/>
      <c r="F183" s="230"/>
      <c r="G183" s="230"/>
      <c r="H183" s="230"/>
      <c r="I183" s="230"/>
      <c r="J183" s="230"/>
      <c r="K183" s="230"/>
      <c r="L183" s="230"/>
      <c r="M183" s="230"/>
      <c r="N183" s="230"/>
      <c r="O183" s="230"/>
      <c r="P183" s="233"/>
      <c r="Q183" s="230"/>
      <c r="R183" s="208"/>
      <c r="S183" s="239"/>
      <c r="T183" s="239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30"/>
      <c r="F184" s="230"/>
      <c r="G184" s="230"/>
      <c r="H184" s="230"/>
      <c r="I184" s="230"/>
      <c r="J184" s="230"/>
      <c r="K184" s="230"/>
      <c r="L184" s="230"/>
      <c r="M184" s="230"/>
      <c r="N184" s="230"/>
      <c r="O184" s="230"/>
      <c r="P184" s="233"/>
      <c r="Q184" s="230"/>
      <c r="R184" s="208"/>
      <c r="S184" s="239"/>
      <c r="T184" s="239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30"/>
      <c r="F185" s="230"/>
      <c r="G185" s="230"/>
      <c r="H185" s="230"/>
      <c r="I185" s="230"/>
      <c r="J185" s="230"/>
      <c r="K185" s="230"/>
      <c r="L185" s="230"/>
      <c r="M185" s="230"/>
      <c r="N185" s="230"/>
      <c r="O185" s="230"/>
      <c r="P185" s="233"/>
      <c r="Q185" s="230"/>
      <c r="R185" s="208"/>
      <c r="S185" s="239"/>
      <c r="T185" s="239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30"/>
      <c r="F186" s="230"/>
      <c r="G186" s="230"/>
      <c r="H186" s="230"/>
      <c r="I186" s="230"/>
      <c r="J186" s="230"/>
      <c r="K186" s="230"/>
      <c r="L186" s="230"/>
      <c r="M186" s="230"/>
      <c r="N186" s="230"/>
      <c r="O186" s="230"/>
      <c r="P186" s="233"/>
      <c r="Q186" s="230"/>
      <c r="R186" s="208"/>
      <c r="S186" s="239"/>
      <c r="T186" s="239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30"/>
      <c r="F187" s="230"/>
      <c r="G187" s="230"/>
      <c r="H187" s="230"/>
      <c r="I187" s="230"/>
      <c r="J187" s="230"/>
      <c r="K187" s="230"/>
      <c r="L187" s="230"/>
      <c r="M187" s="230"/>
      <c r="N187" s="230"/>
      <c r="O187" s="230"/>
      <c r="P187" s="233"/>
      <c r="Q187" s="230"/>
      <c r="R187" s="208"/>
      <c r="S187" s="239"/>
      <c r="T187" s="239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30"/>
      <c r="F188" s="230"/>
      <c r="G188" s="230"/>
      <c r="H188" s="230"/>
      <c r="I188" s="230"/>
      <c r="J188" s="230"/>
      <c r="K188" s="230"/>
      <c r="L188" s="230"/>
      <c r="M188" s="230"/>
      <c r="N188" s="230"/>
      <c r="O188" s="230"/>
      <c r="P188" s="233"/>
      <c r="Q188" s="230"/>
      <c r="R188" s="208"/>
      <c r="S188" s="239"/>
      <c r="T188" s="239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30"/>
      <c r="F189" s="230"/>
      <c r="G189" s="230"/>
      <c r="H189" s="230"/>
      <c r="I189" s="230"/>
      <c r="J189" s="230"/>
      <c r="K189" s="230"/>
      <c r="L189" s="230"/>
      <c r="M189" s="230"/>
      <c r="N189" s="230"/>
      <c r="O189" s="230"/>
      <c r="P189" s="233"/>
      <c r="Q189" s="230"/>
      <c r="R189" s="208"/>
      <c r="S189" s="239"/>
      <c r="T189" s="239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30"/>
      <c r="F190" s="230"/>
      <c r="G190" s="230"/>
      <c r="H190" s="230"/>
      <c r="I190" s="230"/>
      <c r="J190" s="230"/>
      <c r="K190" s="230"/>
      <c r="L190" s="230"/>
      <c r="M190" s="230"/>
      <c r="N190" s="230"/>
      <c r="O190" s="230"/>
      <c r="P190" s="233"/>
      <c r="Q190" s="230"/>
      <c r="R190" s="208"/>
      <c r="S190" s="239"/>
      <c r="T190" s="239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30"/>
      <c r="F191" s="230"/>
      <c r="G191" s="230"/>
      <c r="H191" s="230"/>
      <c r="I191" s="230"/>
      <c r="J191" s="230"/>
      <c r="K191" s="230"/>
      <c r="L191" s="230"/>
      <c r="M191" s="230"/>
      <c r="N191" s="230"/>
      <c r="O191" s="230"/>
      <c r="P191" s="233"/>
      <c r="Q191" s="230"/>
      <c r="R191" s="208"/>
      <c r="S191" s="239"/>
      <c r="T191" s="239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30"/>
      <c r="F192" s="230"/>
      <c r="G192" s="230"/>
      <c r="H192" s="230"/>
      <c r="I192" s="230"/>
      <c r="J192" s="230"/>
      <c r="K192" s="230"/>
      <c r="L192" s="230"/>
      <c r="M192" s="230"/>
      <c r="N192" s="230"/>
      <c r="O192" s="230"/>
      <c r="P192" s="233"/>
      <c r="Q192" s="230"/>
      <c r="R192" s="208"/>
      <c r="S192" s="239"/>
      <c r="T192" s="239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30"/>
      <c r="F193" s="230"/>
      <c r="G193" s="230"/>
      <c r="H193" s="230"/>
      <c r="I193" s="230"/>
      <c r="J193" s="230"/>
      <c r="K193" s="230"/>
      <c r="L193" s="230"/>
      <c r="M193" s="230"/>
      <c r="N193" s="230"/>
      <c r="O193" s="230"/>
      <c r="P193" s="233"/>
      <c r="Q193" s="230"/>
      <c r="R193" s="208"/>
      <c r="S193" s="239"/>
      <c r="T193" s="239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30"/>
      <c r="F194" s="230"/>
      <c r="G194" s="230"/>
      <c r="H194" s="230"/>
      <c r="I194" s="230"/>
      <c r="J194" s="230"/>
      <c r="K194" s="230"/>
      <c r="L194" s="230"/>
      <c r="M194" s="230"/>
      <c r="N194" s="230"/>
      <c r="O194" s="230"/>
      <c r="P194" s="233"/>
      <c r="Q194" s="230"/>
      <c r="R194" s="208"/>
      <c r="S194" s="239"/>
      <c r="T194" s="239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30"/>
      <c r="F195" s="230"/>
      <c r="G195" s="230"/>
      <c r="H195" s="230"/>
      <c r="I195" s="230"/>
      <c r="J195" s="230"/>
      <c r="K195" s="230"/>
      <c r="L195" s="230"/>
      <c r="M195" s="230"/>
      <c r="N195" s="230"/>
      <c r="O195" s="230"/>
      <c r="P195" s="233"/>
      <c r="Q195" s="230"/>
      <c r="R195" s="208"/>
      <c r="S195" s="239"/>
      <c r="T195" s="239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30"/>
      <c r="F196" s="230"/>
      <c r="G196" s="230"/>
      <c r="H196" s="230"/>
      <c r="I196" s="230"/>
      <c r="J196" s="230"/>
      <c r="K196" s="230"/>
      <c r="L196" s="230"/>
      <c r="M196" s="230"/>
      <c r="N196" s="230"/>
      <c r="O196" s="230"/>
      <c r="P196" s="233"/>
      <c r="Q196" s="230"/>
      <c r="R196" s="208"/>
      <c r="S196" s="239"/>
      <c r="T196" s="239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30"/>
      <c r="F197" s="230"/>
      <c r="G197" s="230"/>
      <c r="H197" s="230"/>
      <c r="I197" s="230"/>
      <c r="J197" s="230"/>
      <c r="K197" s="230"/>
      <c r="L197" s="230"/>
      <c r="M197" s="230"/>
      <c r="N197" s="230"/>
      <c r="O197" s="230"/>
      <c r="P197" s="233"/>
      <c r="Q197" s="230"/>
      <c r="R197" s="208"/>
      <c r="S197" s="239"/>
      <c r="T197" s="239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30"/>
      <c r="F198" s="230"/>
      <c r="G198" s="230"/>
      <c r="H198" s="230"/>
      <c r="I198" s="230"/>
      <c r="J198" s="230"/>
      <c r="K198" s="230"/>
      <c r="L198" s="230"/>
      <c r="M198" s="230"/>
      <c r="N198" s="230"/>
      <c r="O198" s="230"/>
      <c r="P198" s="233"/>
      <c r="Q198" s="230"/>
      <c r="R198" s="208"/>
      <c r="S198" s="239"/>
      <c r="T198" s="239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30"/>
      <c r="F199" s="230"/>
      <c r="G199" s="230"/>
      <c r="H199" s="230"/>
      <c r="I199" s="230"/>
      <c r="J199" s="230"/>
      <c r="K199" s="230"/>
      <c r="L199" s="230"/>
      <c r="M199" s="230"/>
      <c r="N199" s="230"/>
      <c r="O199" s="230"/>
      <c r="P199" s="233"/>
      <c r="Q199" s="230"/>
      <c r="R199" s="208"/>
      <c r="S199" s="239"/>
      <c r="T199" s="239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30"/>
      <c r="F200" s="230"/>
      <c r="G200" s="230"/>
      <c r="H200" s="230"/>
      <c r="I200" s="230"/>
      <c r="J200" s="230"/>
      <c r="K200" s="230"/>
      <c r="L200" s="230"/>
      <c r="M200" s="230"/>
      <c r="N200" s="230"/>
      <c r="O200" s="230"/>
      <c r="P200" s="233"/>
      <c r="Q200" s="230"/>
      <c r="R200" s="208"/>
      <c r="S200" s="239"/>
      <c r="T200" s="239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30"/>
      <c r="F201" s="230"/>
      <c r="G201" s="230"/>
      <c r="H201" s="230"/>
      <c r="I201" s="230"/>
      <c r="J201" s="230"/>
      <c r="K201" s="230"/>
      <c r="L201" s="230"/>
      <c r="M201" s="230"/>
      <c r="N201" s="230"/>
      <c r="O201" s="230"/>
      <c r="P201" s="233"/>
      <c r="Q201" s="230"/>
      <c r="R201" s="208"/>
      <c r="S201" s="239"/>
      <c r="T201" s="239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30"/>
      <c r="F202" s="230"/>
      <c r="G202" s="230"/>
      <c r="H202" s="230"/>
      <c r="I202" s="230"/>
      <c r="J202" s="230"/>
      <c r="K202" s="230"/>
      <c r="L202" s="230"/>
      <c r="M202" s="230"/>
      <c r="N202" s="230"/>
      <c r="O202" s="230"/>
      <c r="P202" s="233"/>
      <c r="Q202" s="230"/>
      <c r="R202" s="208"/>
      <c r="S202" s="239"/>
      <c r="T202" s="239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30"/>
      <c r="F203" s="230"/>
      <c r="G203" s="230"/>
      <c r="H203" s="230"/>
      <c r="I203" s="230"/>
      <c r="J203" s="230"/>
      <c r="K203" s="230"/>
      <c r="L203" s="230"/>
      <c r="M203" s="230"/>
      <c r="N203" s="230"/>
      <c r="O203" s="230"/>
      <c r="P203" s="233"/>
      <c r="Q203" s="230"/>
      <c r="R203" s="208"/>
      <c r="S203" s="239"/>
      <c r="T203" s="239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30"/>
      <c r="F204" s="230"/>
      <c r="G204" s="230"/>
      <c r="H204" s="230"/>
      <c r="I204" s="230"/>
      <c r="J204" s="230"/>
      <c r="K204" s="230"/>
      <c r="L204" s="230"/>
      <c r="M204" s="230"/>
      <c r="N204" s="230"/>
      <c r="O204" s="230"/>
      <c r="P204" s="233"/>
      <c r="Q204" s="230"/>
      <c r="R204" s="208"/>
      <c r="S204" s="239"/>
      <c r="T204" s="239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30"/>
      <c r="F205" s="230"/>
      <c r="G205" s="230"/>
      <c r="H205" s="230"/>
      <c r="I205" s="230"/>
      <c r="J205" s="230"/>
      <c r="K205" s="230"/>
      <c r="L205" s="230"/>
      <c r="M205" s="230"/>
      <c r="N205" s="230"/>
      <c r="O205" s="230"/>
      <c r="P205" s="233"/>
      <c r="Q205" s="230"/>
      <c r="R205" s="208"/>
      <c r="S205" s="239"/>
      <c r="T205" s="239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30"/>
      <c r="F206" s="230"/>
      <c r="G206" s="230"/>
      <c r="H206" s="230"/>
      <c r="I206" s="230"/>
      <c r="J206" s="230"/>
      <c r="K206" s="230"/>
      <c r="L206" s="230"/>
      <c r="M206" s="230"/>
      <c r="N206" s="230"/>
      <c r="O206" s="230"/>
      <c r="P206" s="233"/>
      <c r="Q206" s="230"/>
      <c r="R206" s="208"/>
      <c r="S206" s="239"/>
      <c r="T206" s="239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30"/>
      <c r="F207" s="230"/>
      <c r="G207" s="230"/>
      <c r="H207" s="230"/>
      <c r="I207" s="230"/>
      <c r="J207" s="230"/>
      <c r="K207" s="230"/>
      <c r="L207" s="230"/>
      <c r="M207" s="230"/>
      <c r="N207" s="230"/>
      <c r="O207" s="230"/>
      <c r="P207" s="233"/>
      <c r="Q207" s="230"/>
      <c r="R207" s="208"/>
      <c r="S207" s="239"/>
      <c r="T207" s="239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30"/>
      <c r="F208" s="230"/>
      <c r="G208" s="230"/>
      <c r="H208" s="230"/>
      <c r="I208" s="230"/>
      <c r="J208" s="230"/>
      <c r="K208" s="230"/>
      <c r="L208" s="230"/>
      <c r="M208" s="230"/>
      <c r="N208" s="230"/>
      <c r="O208" s="230"/>
      <c r="P208" s="233"/>
      <c r="Q208" s="230"/>
      <c r="R208" s="208"/>
      <c r="S208" s="239"/>
      <c r="T208" s="239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30"/>
      <c r="F209" s="230"/>
      <c r="G209" s="230"/>
      <c r="H209" s="230"/>
      <c r="I209" s="230"/>
      <c r="J209" s="230"/>
      <c r="K209" s="230"/>
      <c r="L209" s="230"/>
      <c r="M209" s="230"/>
      <c r="N209" s="230"/>
      <c r="O209" s="230"/>
      <c r="P209" s="233"/>
      <c r="Q209" s="230"/>
      <c r="R209" s="208"/>
      <c r="S209" s="239"/>
      <c r="T209" s="239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30"/>
      <c r="F210" s="230"/>
      <c r="G210" s="230"/>
      <c r="H210" s="230"/>
      <c r="I210" s="230"/>
      <c r="J210" s="230"/>
      <c r="K210" s="230"/>
      <c r="L210" s="230"/>
      <c r="M210" s="230"/>
      <c r="N210" s="230"/>
      <c r="O210" s="230"/>
      <c r="P210" s="233"/>
      <c r="Q210" s="230"/>
      <c r="R210" s="208"/>
      <c r="S210" s="239"/>
      <c r="T210" s="239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30"/>
      <c r="F211" s="230"/>
      <c r="G211" s="230"/>
      <c r="H211" s="230"/>
      <c r="I211" s="230"/>
      <c r="J211" s="230"/>
      <c r="K211" s="230"/>
      <c r="L211" s="230"/>
      <c r="M211" s="230"/>
      <c r="N211" s="230"/>
      <c r="O211" s="230"/>
      <c r="P211" s="233"/>
      <c r="Q211" s="230"/>
      <c r="R211" s="208"/>
      <c r="S211" s="239"/>
      <c r="T211" s="239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30"/>
      <c r="F212" s="230"/>
      <c r="G212" s="230"/>
      <c r="H212" s="230"/>
      <c r="I212" s="230"/>
      <c r="J212" s="230"/>
      <c r="K212" s="230"/>
      <c r="L212" s="230"/>
      <c r="M212" s="230"/>
      <c r="N212" s="230"/>
      <c r="O212" s="230"/>
      <c r="P212" s="233"/>
      <c r="Q212" s="230"/>
      <c r="R212" s="208"/>
      <c r="S212" s="239"/>
      <c r="T212" s="239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30"/>
      <c r="F213" s="230"/>
      <c r="G213" s="230"/>
      <c r="H213" s="230"/>
      <c r="I213" s="230"/>
      <c r="J213" s="230"/>
      <c r="K213" s="230"/>
      <c r="L213" s="230"/>
      <c r="M213" s="230"/>
      <c r="N213" s="230"/>
      <c r="O213" s="230"/>
      <c r="P213" s="233"/>
      <c r="Q213" s="230"/>
      <c r="R213" s="208"/>
      <c r="S213" s="239"/>
      <c r="T213" s="239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30"/>
      <c r="F214" s="230"/>
      <c r="G214" s="230"/>
      <c r="H214" s="230"/>
      <c r="I214" s="230"/>
      <c r="J214" s="230"/>
      <c r="K214" s="230"/>
      <c r="L214" s="230"/>
      <c r="M214" s="230"/>
      <c r="N214" s="230"/>
      <c r="O214" s="230"/>
      <c r="P214" s="233"/>
      <c r="Q214" s="230"/>
      <c r="R214" s="208"/>
      <c r="S214" s="239"/>
      <c r="T214" s="239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30"/>
      <c r="F215" s="230"/>
      <c r="G215" s="230"/>
      <c r="H215" s="230"/>
      <c r="I215" s="230"/>
      <c r="J215" s="230"/>
      <c r="K215" s="230"/>
      <c r="L215" s="230"/>
      <c r="M215" s="230"/>
      <c r="N215" s="230"/>
      <c r="O215" s="230"/>
      <c r="P215" s="233"/>
      <c r="Q215" s="230"/>
      <c r="R215" s="208"/>
      <c r="S215" s="239"/>
      <c r="T215" s="239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30"/>
      <c r="F216" s="230"/>
      <c r="G216" s="230"/>
      <c r="H216" s="230"/>
      <c r="I216" s="230"/>
      <c r="J216" s="230"/>
      <c r="K216" s="230"/>
      <c r="L216" s="230"/>
      <c r="M216" s="230"/>
      <c r="N216" s="230"/>
      <c r="O216" s="230"/>
      <c r="P216" s="233"/>
      <c r="Q216" s="230"/>
      <c r="R216" s="208"/>
      <c r="S216" s="239"/>
      <c r="T216" s="239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30"/>
      <c r="F217" s="230"/>
      <c r="G217" s="230"/>
      <c r="H217" s="230"/>
      <c r="I217" s="230"/>
      <c r="J217" s="230"/>
      <c r="K217" s="230"/>
      <c r="L217" s="230"/>
      <c r="M217" s="230"/>
      <c r="N217" s="230"/>
      <c r="O217" s="230"/>
      <c r="P217" s="233"/>
      <c r="Q217" s="230"/>
      <c r="R217" s="208"/>
      <c r="S217" s="239"/>
      <c r="T217" s="239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30"/>
      <c r="F218" s="230"/>
      <c r="G218" s="230"/>
      <c r="H218" s="230"/>
      <c r="I218" s="230"/>
      <c r="J218" s="230"/>
      <c r="K218" s="230"/>
      <c r="L218" s="230"/>
      <c r="M218" s="230"/>
      <c r="N218" s="230"/>
      <c r="O218" s="230"/>
      <c r="P218" s="233"/>
      <c r="Q218" s="230"/>
      <c r="R218" s="208"/>
      <c r="S218" s="239"/>
      <c r="T218" s="239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30"/>
      <c r="F219" s="230"/>
      <c r="G219" s="230"/>
      <c r="H219" s="230"/>
      <c r="I219" s="230"/>
      <c r="J219" s="230"/>
      <c r="K219" s="230"/>
      <c r="L219" s="230"/>
      <c r="M219" s="230"/>
      <c r="N219" s="230"/>
      <c r="O219" s="230"/>
      <c r="P219" s="233"/>
      <c r="Q219" s="230"/>
      <c r="R219" s="208"/>
      <c r="S219" s="239"/>
      <c r="T219" s="239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30"/>
      <c r="F220" s="230"/>
      <c r="G220" s="230"/>
      <c r="H220" s="230"/>
      <c r="I220" s="230"/>
      <c r="J220" s="230"/>
      <c r="K220" s="230"/>
      <c r="L220" s="230"/>
      <c r="M220" s="230"/>
      <c r="N220" s="230"/>
      <c r="O220" s="230"/>
      <c r="P220" s="233"/>
      <c r="Q220" s="230"/>
      <c r="R220" s="208"/>
      <c r="S220" s="239"/>
      <c r="T220" s="239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30"/>
      <c r="F221" s="230"/>
      <c r="G221" s="230"/>
      <c r="H221" s="230"/>
      <c r="I221" s="230"/>
      <c r="J221" s="230"/>
      <c r="K221" s="230"/>
      <c r="L221" s="230"/>
      <c r="M221" s="230"/>
      <c r="N221" s="230"/>
      <c r="O221" s="230"/>
      <c r="P221" s="233"/>
      <c r="Q221" s="230"/>
      <c r="R221" s="208"/>
      <c r="S221" s="239"/>
      <c r="T221" s="239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30"/>
      <c r="F222" s="230"/>
      <c r="G222" s="230"/>
      <c r="H222" s="230"/>
      <c r="I222" s="230"/>
      <c r="J222" s="230"/>
      <c r="K222" s="230"/>
      <c r="L222" s="230"/>
      <c r="M222" s="230"/>
      <c r="N222" s="230"/>
      <c r="O222" s="230"/>
      <c r="P222" s="233"/>
      <c r="Q222" s="230"/>
      <c r="R222" s="208"/>
      <c r="S222" s="239"/>
      <c r="T222" s="239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30"/>
      <c r="F223" s="230"/>
      <c r="G223" s="230"/>
      <c r="H223" s="230"/>
      <c r="I223" s="230"/>
      <c r="J223" s="230"/>
      <c r="K223" s="230"/>
      <c r="L223" s="230"/>
      <c r="M223" s="230"/>
      <c r="N223" s="230"/>
      <c r="O223" s="230"/>
      <c r="P223" s="233"/>
      <c r="Q223" s="230"/>
      <c r="R223" s="208"/>
      <c r="S223" s="239"/>
      <c r="T223" s="239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30"/>
      <c r="F224" s="230"/>
      <c r="G224" s="230"/>
      <c r="H224" s="230"/>
      <c r="I224" s="230"/>
      <c r="J224" s="230"/>
      <c r="K224" s="230"/>
      <c r="L224" s="230"/>
      <c r="M224" s="230"/>
      <c r="N224" s="230"/>
      <c r="O224" s="230"/>
      <c r="P224" s="233"/>
      <c r="Q224" s="230"/>
      <c r="R224" s="208"/>
      <c r="S224" s="239"/>
      <c r="T224" s="239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30"/>
      <c r="F225" s="230"/>
      <c r="G225" s="230"/>
      <c r="H225" s="230"/>
      <c r="I225" s="230"/>
      <c r="J225" s="230"/>
      <c r="K225" s="230"/>
      <c r="L225" s="230"/>
      <c r="M225" s="230"/>
      <c r="N225" s="230"/>
      <c r="O225" s="230"/>
      <c r="P225" s="233"/>
      <c r="Q225" s="230"/>
      <c r="R225" s="208"/>
      <c r="S225" s="239"/>
      <c r="T225" s="239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30"/>
      <c r="F226" s="230"/>
      <c r="G226" s="230"/>
      <c r="H226" s="230"/>
      <c r="I226" s="230"/>
      <c r="J226" s="230"/>
      <c r="K226" s="230"/>
      <c r="L226" s="230"/>
      <c r="M226" s="230"/>
      <c r="N226" s="230"/>
      <c r="O226" s="230"/>
      <c r="P226" s="233"/>
      <c r="Q226" s="230"/>
      <c r="R226" s="208"/>
      <c r="S226" s="239"/>
      <c r="T226" s="239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30"/>
      <c r="F227" s="230"/>
      <c r="G227" s="230"/>
      <c r="H227" s="230"/>
      <c r="I227" s="230"/>
      <c r="J227" s="230"/>
      <c r="K227" s="230"/>
      <c r="L227" s="230"/>
      <c r="M227" s="230"/>
      <c r="N227" s="230"/>
      <c r="O227" s="230"/>
      <c r="P227" s="233"/>
      <c r="Q227" s="230"/>
      <c r="R227" s="208"/>
      <c r="S227" s="239"/>
      <c r="T227" s="239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30"/>
      <c r="F228" s="230"/>
      <c r="G228" s="230"/>
      <c r="H228" s="230"/>
      <c r="I228" s="230"/>
      <c r="J228" s="230"/>
      <c r="K228" s="230"/>
      <c r="L228" s="230"/>
      <c r="M228" s="230"/>
      <c r="N228" s="230"/>
      <c r="O228" s="230"/>
      <c r="P228" s="233"/>
      <c r="Q228" s="230"/>
      <c r="R228" s="208"/>
      <c r="S228" s="239"/>
      <c r="T228" s="239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30"/>
      <c r="F229" s="230"/>
      <c r="G229" s="230"/>
      <c r="H229" s="230"/>
      <c r="I229" s="230"/>
      <c r="J229" s="230"/>
      <c r="K229" s="230"/>
      <c r="L229" s="230"/>
      <c r="M229" s="230"/>
      <c r="N229" s="230"/>
      <c r="O229" s="230"/>
      <c r="P229" s="233"/>
      <c r="Q229" s="230"/>
      <c r="R229" s="208"/>
      <c r="S229" s="239"/>
      <c r="T229" s="239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30"/>
      <c r="F230" s="230"/>
      <c r="G230" s="230"/>
      <c r="H230" s="230"/>
      <c r="I230" s="230"/>
      <c r="J230" s="230"/>
      <c r="K230" s="230"/>
      <c r="L230" s="230"/>
      <c r="M230" s="230"/>
      <c r="N230" s="230"/>
      <c r="O230" s="230"/>
      <c r="P230" s="233"/>
      <c r="Q230" s="230"/>
      <c r="R230" s="208"/>
      <c r="S230" s="239"/>
      <c r="T230" s="239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30"/>
      <c r="F231" s="230"/>
      <c r="G231" s="230"/>
      <c r="H231" s="230"/>
      <c r="I231" s="230"/>
      <c r="J231" s="230"/>
      <c r="K231" s="230"/>
      <c r="L231" s="230"/>
      <c r="M231" s="230"/>
      <c r="N231" s="230"/>
      <c r="O231" s="230"/>
      <c r="P231" s="233"/>
      <c r="Q231" s="230"/>
      <c r="R231" s="208"/>
      <c r="S231" s="239"/>
      <c r="T231" s="239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30"/>
      <c r="F232" s="230"/>
      <c r="G232" s="230"/>
      <c r="H232" s="230"/>
      <c r="I232" s="230"/>
      <c r="J232" s="230"/>
      <c r="K232" s="230"/>
      <c r="L232" s="230"/>
      <c r="M232" s="230"/>
      <c r="N232" s="230"/>
      <c r="O232" s="230"/>
      <c r="P232" s="233"/>
      <c r="Q232" s="230"/>
      <c r="R232" s="208"/>
      <c r="S232" s="239"/>
      <c r="T232" s="239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30"/>
      <c r="F233" s="230"/>
      <c r="G233" s="230"/>
      <c r="H233" s="230"/>
      <c r="I233" s="230"/>
      <c r="J233" s="230"/>
      <c r="K233" s="230"/>
      <c r="L233" s="230"/>
      <c r="M233" s="230"/>
      <c r="N233" s="230"/>
      <c r="O233" s="230"/>
      <c r="P233" s="233"/>
      <c r="Q233" s="230"/>
      <c r="R233" s="208"/>
      <c r="S233" s="239"/>
      <c r="T233" s="239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30"/>
      <c r="F234" s="230"/>
      <c r="G234" s="230"/>
      <c r="H234" s="230"/>
      <c r="I234" s="230"/>
      <c r="J234" s="230"/>
      <c r="K234" s="230"/>
      <c r="L234" s="230"/>
      <c r="M234" s="230"/>
      <c r="N234" s="230"/>
      <c r="O234" s="230"/>
      <c r="P234" s="233"/>
      <c r="Q234" s="230"/>
      <c r="R234" s="208"/>
      <c r="S234" s="239"/>
      <c r="T234" s="239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3"/>
      <c r="Q235" s="230"/>
      <c r="R235" s="208"/>
      <c r="S235" s="239"/>
      <c r="T235" s="239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30"/>
      <c r="F236" s="230"/>
      <c r="G236" s="230"/>
      <c r="H236" s="230"/>
      <c r="I236" s="230"/>
      <c r="J236" s="230"/>
      <c r="K236" s="230"/>
      <c r="L236" s="230"/>
      <c r="M236" s="230"/>
      <c r="N236" s="230"/>
      <c r="O236" s="230"/>
      <c r="P236" s="233"/>
      <c r="Q236" s="230"/>
      <c r="R236" s="208"/>
      <c r="S236" s="239"/>
      <c r="T236" s="239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30"/>
      <c r="F237" s="230"/>
      <c r="G237" s="230"/>
      <c r="H237" s="230"/>
      <c r="I237" s="230"/>
      <c r="J237" s="230"/>
      <c r="K237" s="230"/>
      <c r="L237" s="230"/>
      <c r="M237" s="230"/>
      <c r="N237" s="230"/>
      <c r="O237" s="230"/>
      <c r="P237" s="233"/>
      <c r="Q237" s="230"/>
      <c r="R237" s="208"/>
      <c r="S237" s="239"/>
      <c r="T237" s="239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3"/>
      <c r="Q238" s="230"/>
      <c r="R238" s="208"/>
      <c r="S238" s="239"/>
      <c r="T238" s="239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30"/>
      <c r="F239" s="230"/>
      <c r="G239" s="230"/>
      <c r="H239" s="230"/>
      <c r="I239" s="230"/>
      <c r="J239" s="230"/>
      <c r="K239" s="230"/>
      <c r="L239" s="230"/>
      <c r="M239" s="230"/>
      <c r="N239" s="230"/>
      <c r="O239" s="230"/>
      <c r="P239" s="233"/>
      <c r="Q239" s="230"/>
      <c r="R239" s="208"/>
      <c r="S239" s="239"/>
      <c r="T239" s="239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30"/>
      <c r="F240" s="230"/>
      <c r="G240" s="230"/>
      <c r="H240" s="230"/>
      <c r="I240" s="230"/>
      <c r="J240" s="230"/>
      <c r="K240" s="230"/>
      <c r="L240" s="230"/>
      <c r="M240" s="230"/>
      <c r="N240" s="230"/>
      <c r="O240" s="230"/>
      <c r="P240" s="233"/>
      <c r="Q240" s="230"/>
      <c r="R240" s="208"/>
      <c r="S240" s="239"/>
      <c r="T240" s="239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30"/>
      <c r="F241" s="230"/>
      <c r="G241" s="230"/>
      <c r="H241" s="230"/>
      <c r="I241" s="230"/>
      <c r="J241" s="230"/>
      <c r="K241" s="230"/>
      <c r="L241" s="230"/>
      <c r="M241" s="230"/>
      <c r="N241" s="230"/>
      <c r="O241" s="230"/>
      <c r="P241" s="233"/>
      <c r="Q241" s="230"/>
      <c r="R241" s="208"/>
      <c r="S241" s="239"/>
      <c r="T241" s="239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30"/>
      <c r="F242" s="230"/>
      <c r="G242" s="230"/>
      <c r="H242" s="230"/>
      <c r="I242" s="230"/>
      <c r="J242" s="230"/>
      <c r="K242" s="230"/>
      <c r="L242" s="230"/>
      <c r="M242" s="230"/>
      <c r="N242" s="230"/>
      <c r="O242" s="230"/>
      <c r="P242" s="233"/>
      <c r="Q242" s="230"/>
      <c r="R242" s="208"/>
      <c r="S242" s="239"/>
      <c r="T242" s="239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30"/>
      <c r="F243" s="230"/>
      <c r="G243" s="230"/>
      <c r="H243" s="230"/>
      <c r="I243" s="230"/>
      <c r="J243" s="230"/>
      <c r="K243" s="230"/>
      <c r="L243" s="230"/>
      <c r="M243" s="230"/>
      <c r="N243" s="230"/>
      <c r="O243" s="230"/>
      <c r="P243" s="233"/>
      <c r="Q243" s="230"/>
      <c r="R243" s="208"/>
      <c r="S243" s="239"/>
      <c r="T243" s="239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30"/>
      <c r="F244" s="230"/>
      <c r="G244" s="230"/>
      <c r="H244" s="230"/>
      <c r="I244" s="230"/>
      <c r="J244" s="230"/>
      <c r="K244" s="230"/>
      <c r="L244" s="230"/>
      <c r="M244" s="230"/>
      <c r="N244" s="230"/>
      <c r="O244" s="230"/>
      <c r="P244" s="233"/>
      <c r="Q244" s="230"/>
      <c r="R244" s="208"/>
      <c r="S244" s="239"/>
      <c r="T244" s="239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30"/>
      <c r="F245" s="230"/>
      <c r="G245" s="230"/>
      <c r="H245" s="230"/>
      <c r="I245" s="230"/>
      <c r="J245" s="230"/>
      <c r="K245" s="230"/>
      <c r="L245" s="230"/>
      <c r="M245" s="230"/>
      <c r="N245" s="230"/>
      <c r="O245" s="230"/>
      <c r="P245" s="233"/>
      <c r="Q245" s="230"/>
      <c r="R245" s="208"/>
      <c r="S245" s="239"/>
      <c r="T245" s="239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30"/>
      <c r="F246" s="230"/>
      <c r="G246" s="230"/>
      <c r="H246" s="230"/>
      <c r="I246" s="230"/>
      <c r="J246" s="230"/>
      <c r="K246" s="230"/>
      <c r="L246" s="230"/>
      <c r="M246" s="230"/>
      <c r="N246" s="230"/>
      <c r="O246" s="230"/>
      <c r="P246" s="233"/>
      <c r="Q246" s="230"/>
      <c r="R246" s="208"/>
      <c r="S246" s="239"/>
      <c r="T246" s="239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30"/>
      <c r="F247" s="230"/>
      <c r="G247" s="230"/>
      <c r="H247" s="230"/>
      <c r="I247" s="230"/>
      <c r="J247" s="230"/>
      <c r="K247" s="230"/>
      <c r="L247" s="230"/>
      <c r="M247" s="230"/>
      <c r="N247" s="230"/>
      <c r="O247" s="230"/>
      <c r="P247" s="233"/>
      <c r="Q247" s="230"/>
      <c r="R247" s="208"/>
      <c r="S247" s="239"/>
      <c r="T247" s="239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30"/>
      <c r="F248" s="230"/>
      <c r="G248" s="230"/>
      <c r="H248" s="230"/>
      <c r="I248" s="230"/>
      <c r="J248" s="230"/>
      <c r="K248" s="230"/>
      <c r="L248" s="230"/>
      <c r="M248" s="230"/>
      <c r="N248" s="230"/>
      <c r="O248" s="230"/>
      <c r="P248" s="233"/>
      <c r="Q248" s="230"/>
      <c r="R248" s="208"/>
      <c r="S248" s="239"/>
      <c r="T248" s="239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30"/>
      <c r="F249" s="230"/>
      <c r="G249" s="230"/>
      <c r="H249" s="230"/>
      <c r="I249" s="230"/>
      <c r="J249" s="230"/>
      <c r="K249" s="230"/>
      <c r="L249" s="230"/>
      <c r="M249" s="230"/>
      <c r="N249" s="230"/>
      <c r="O249" s="230"/>
      <c r="P249" s="233"/>
      <c r="Q249" s="230"/>
      <c r="R249" s="208"/>
      <c r="S249" s="239"/>
      <c r="T249" s="239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30"/>
      <c r="F250" s="230"/>
      <c r="G250" s="230"/>
      <c r="H250" s="230"/>
      <c r="I250" s="230"/>
      <c r="J250" s="230"/>
      <c r="K250" s="230"/>
      <c r="L250" s="230"/>
      <c r="M250" s="230"/>
      <c r="N250" s="230"/>
      <c r="O250" s="230"/>
      <c r="P250" s="233"/>
      <c r="Q250" s="230"/>
      <c r="R250" s="208"/>
      <c r="S250" s="239"/>
      <c r="T250" s="239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30"/>
      <c r="F251" s="230"/>
      <c r="G251" s="230"/>
      <c r="H251" s="230"/>
      <c r="I251" s="230"/>
      <c r="J251" s="230"/>
      <c r="K251" s="230"/>
      <c r="L251" s="230"/>
      <c r="M251" s="230"/>
      <c r="N251" s="230"/>
      <c r="O251" s="230"/>
      <c r="P251" s="233"/>
      <c r="Q251" s="230"/>
      <c r="R251" s="208"/>
      <c r="S251" s="239"/>
      <c r="T251" s="239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30"/>
      <c r="F252" s="230"/>
      <c r="G252" s="230"/>
      <c r="H252" s="230"/>
      <c r="I252" s="230"/>
      <c r="J252" s="230"/>
      <c r="K252" s="230"/>
      <c r="L252" s="230"/>
      <c r="M252" s="230"/>
      <c r="N252" s="230"/>
      <c r="O252" s="230"/>
      <c r="P252" s="233"/>
      <c r="Q252" s="230"/>
      <c r="R252" s="208"/>
      <c r="S252" s="239"/>
      <c r="T252" s="239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30"/>
      <c r="F253" s="230"/>
      <c r="G253" s="230"/>
      <c r="H253" s="230"/>
      <c r="I253" s="230"/>
      <c r="J253" s="230"/>
      <c r="K253" s="230"/>
      <c r="L253" s="230"/>
      <c r="M253" s="230"/>
      <c r="N253" s="230"/>
      <c r="O253" s="230"/>
      <c r="P253" s="233"/>
      <c r="Q253" s="230"/>
      <c r="R253" s="208"/>
      <c r="S253" s="239"/>
      <c r="T253" s="239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30"/>
      <c r="F254" s="230"/>
      <c r="G254" s="230"/>
      <c r="H254" s="230"/>
      <c r="I254" s="230"/>
      <c r="J254" s="230"/>
      <c r="K254" s="230"/>
      <c r="L254" s="230"/>
      <c r="M254" s="230"/>
      <c r="N254" s="230"/>
      <c r="O254" s="230"/>
      <c r="P254" s="233"/>
      <c r="Q254" s="230"/>
      <c r="R254" s="208"/>
      <c r="S254" s="239"/>
      <c r="T254" s="239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30"/>
      <c r="F255" s="230"/>
      <c r="G255" s="230"/>
      <c r="H255" s="230"/>
      <c r="I255" s="230"/>
      <c r="J255" s="230"/>
      <c r="K255" s="230"/>
      <c r="L255" s="230"/>
      <c r="M255" s="230"/>
      <c r="N255" s="230"/>
      <c r="O255" s="230"/>
      <c r="P255" s="233"/>
      <c r="Q255" s="230"/>
      <c r="R255" s="208"/>
      <c r="S255" s="239"/>
      <c r="T255" s="239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30"/>
      <c r="F256" s="230"/>
      <c r="G256" s="230"/>
      <c r="H256" s="230"/>
      <c r="I256" s="230"/>
      <c r="J256" s="230"/>
      <c r="K256" s="230"/>
      <c r="L256" s="230"/>
      <c r="M256" s="230"/>
      <c r="N256" s="230"/>
      <c r="O256" s="230"/>
      <c r="P256" s="233"/>
      <c r="Q256" s="230"/>
      <c r="R256" s="208"/>
      <c r="S256" s="239"/>
      <c r="T256" s="239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30"/>
      <c r="F257" s="230"/>
      <c r="G257" s="230"/>
      <c r="H257" s="230"/>
      <c r="I257" s="230"/>
      <c r="J257" s="230"/>
      <c r="K257" s="230"/>
      <c r="L257" s="230"/>
      <c r="M257" s="230"/>
      <c r="N257" s="230"/>
      <c r="O257" s="230"/>
      <c r="P257" s="233"/>
      <c r="Q257" s="230"/>
      <c r="R257" s="208"/>
      <c r="S257" s="239"/>
      <c r="T257" s="239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30"/>
      <c r="F258" s="230"/>
      <c r="G258" s="230"/>
      <c r="H258" s="230"/>
      <c r="I258" s="230"/>
      <c r="J258" s="230"/>
      <c r="K258" s="230"/>
      <c r="L258" s="230"/>
      <c r="M258" s="230"/>
      <c r="N258" s="230"/>
      <c r="O258" s="230"/>
      <c r="P258" s="233"/>
      <c r="Q258" s="230"/>
      <c r="R258" s="208"/>
      <c r="S258" s="239"/>
      <c r="T258" s="239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30"/>
      <c r="F259" s="230"/>
      <c r="G259" s="230"/>
      <c r="H259" s="230"/>
      <c r="I259" s="230"/>
      <c r="J259" s="230"/>
      <c r="K259" s="230"/>
      <c r="L259" s="230"/>
      <c r="M259" s="230"/>
      <c r="N259" s="230"/>
      <c r="O259" s="230"/>
      <c r="P259" s="233"/>
      <c r="Q259" s="230"/>
      <c r="R259" s="208"/>
      <c r="S259" s="239"/>
      <c r="T259" s="239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30"/>
      <c r="F260" s="230"/>
      <c r="G260" s="230"/>
      <c r="H260" s="230"/>
      <c r="I260" s="230"/>
      <c r="J260" s="230"/>
      <c r="K260" s="230"/>
      <c r="L260" s="230"/>
      <c r="M260" s="230"/>
      <c r="N260" s="230"/>
      <c r="O260" s="230"/>
      <c r="P260" s="233"/>
      <c r="Q260" s="230"/>
      <c r="R260" s="208"/>
      <c r="S260" s="239"/>
      <c r="T260" s="239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30"/>
      <c r="F261" s="230"/>
      <c r="G261" s="230"/>
      <c r="H261" s="230"/>
      <c r="I261" s="230"/>
      <c r="J261" s="230"/>
      <c r="K261" s="230"/>
      <c r="L261" s="230"/>
      <c r="M261" s="230"/>
      <c r="N261" s="230"/>
      <c r="O261" s="230"/>
      <c r="P261" s="233"/>
      <c r="Q261" s="230"/>
      <c r="R261" s="208"/>
      <c r="S261" s="239"/>
      <c r="T261" s="239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30"/>
      <c r="F262" s="230"/>
      <c r="G262" s="230"/>
      <c r="H262" s="230"/>
      <c r="I262" s="230"/>
      <c r="J262" s="230"/>
      <c r="K262" s="230"/>
      <c r="L262" s="230"/>
      <c r="M262" s="230"/>
      <c r="N262" s="230"/>
      <c r="O262" s="230"/>
      <c r="P262" s="233"/>
      <c r="Q262" s="230"/>
      <c r="R262" s="208"/>
      <c r="S262" s="239"/>
      <c r="T262" s="239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30"/>
      <c r="F263" s="230"/>
      <c r="G263" s="230"/>
      <c r="H263" s="230"/>
      <c r="I263" s="230"/>
      <c r="J263" s="230"/>
      <c r="K263" s="230"/>
      <c r="L263" s="230"/>
      <c r="M263" s="230"/>
      <c r="N263" s="230"/>
      <c r="O263" s="230"/>
      <c r="P263" s="233"/>
      <c r="Q263" s="230"/>
      <c r="R263" s="208"/>
      <c r="S263" s="239"/>
      <c r="T263" s="239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30"/>
      <c r="F264" s="230"/>
      <c r="G264" s="230"/>
      <c r="H264" s="230"/>
      <c r="I264" s="230"/>
      <c r="J264" s="230"/>
      <c r="K264" s="230"/>
      <c r="L264" s="230"/>
      <c r="M264" s="230"/>
      <c r="N264" s="230"/>
      <c r="O264" s="230"/>
      <c r="P264" s="233"/>
      <c r="Q264" s="230"/>
      <c r="R264" s="208"/>
      <c r="S264" s="239"/>
      <c r="T264" s="239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30"/>
      <c r="F265" s="230"/>
      <c r="G265" s="230"/>
      <c r="H265" s="230"/>
      <c r="I265" s="230"/>
      <c r="J265" s="230"/>
      <c r="K265" s="230"/>
      <c r="L265" s="230"/>
      <c r="M265" s="230"/>
      <c r="N265" s="230"/>
      <c r="O265" s="230"/>
      <c r="P265" s="233"/>
      <c r="Q265" s="230"/>
      <c r="R265" s="208"/>
      <c r="S265" s="239"/>
      <c r="T265" s="239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30"/>
      <c r="F266" s="230"/>
      <c r="G266" s="230"/>
      <c r="H266" s="230"/>
      <c r="I266" s="230"/>
      <c r="J266" s="230"/>
      <c r="K266" s="230"/>
      <c r="L266" s="230"/>
      <c r="M266" s="230"/>
      <c r="N266" s="230"/>
      <c r="O266" s="230"/>
      <c r="P266" s="233"/>
      <c r="Q266" s="230"/>
      <c r="R266" s="208"/>
      <c r="S266" s="239"/>
      <c r="T266" s="239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30"/>
      <c r="F267" s="230"/>
      <c r="G267" s="230"/>
      <c r="H267" s="230"/>
      <c r="I267" s="230"/>
      <c r="J267" s="230"/>
      <c r="K267" s="230"/>
      <c r="L267" s="230"/>
      <c r="M267" s="230"/>
      <c r="N267" s="230"/>
      <c r="O267" s="230"/>
      <c r="P267" s="233"/>
      <c r="Q267" s="230"/>
      <c r="R267" s="208"/>
      <c r="S267" s="239"/>
      <c r="T267" s="239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30"/>
      <c r="F268" s="230"/>
      <c r="G268" s="230"/>
      <c r="H268" s="230"/>
      <c r="I268" s="230"/>
      <c r="J268" s="230"/>
      <c r="K268" s="230"/>
      <c r="L268" s="230"/>
      <c r="M268" s="230"/>
      <c r="N268" s="230"/>
      <c r="O268" s="230"/>
      <c r="P268" s="233"/>
      <c r="Q268" s="230"/>
      <c r="R268" s="208"/>
      <c r="S268" s="239"/>
      <c r="T268" s="239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30"/>
      <c r="F269" s="230"/>
      <c r="G269" s="230"/>
      <c r="H269" s="230"/>
      <c r="I269" s="230"/>
      <c r="J269" s="230"/>
      <c r="K269" s="230"/>
      <c r="L269" s="230"/>
      <c r="M269" s="230"/>
      <c r="N269" s="230"/>
      <c r="O269" s="230"/>
      <c r="P269" s="233"/>
      <c r="Q269" s="230"/>
      <c r="R269" s="208"/>
      <c r="S269" s="239"/>
      <c r="T269" s="239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30"/>
      <c r="F270" s="230"/>
      <c r="G270" s="230"/>
      <c r="H270" s="230"/>
      <c r="I270" s="230"/>
      <c r="J270" s="230"/>
      <c r="K270" s="230"/>
      <c r="L270" s="230"/>
      <c r="M270" s="230"/>
      <c r="N270" s="230"/>
      <c r="O270" s="230"/>
      <c r="P270" s="233"/>
      <c r="Q270" s="230"/>
      <c r="R270" s="208"/>
      <c r="S270" s="239"/>
      <c r="T270" s="239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30"/>
      <c r="F271" s="230"/>
      <c r="G271" s="230"/>
      <c r="H271" s="230"/>
      <c r="I271" s="230"/>
      <c r="J271" s="230"/>
      <c r="K271" s="230"/>
      <c r="L271" s="230"/>
      <c r="M271" s="230"/>
      <c r="N271" s="230"/>
      <c r="O271" s="230"/>
      <c r="P271" s="233"/>
      <c r="Q271" s="230"/>
      <c r="R271" s="208"/>
      <c r="S271" s="239"/>
      <c r="T271" s="239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30"/>
      <c r="F272" s="230"/>
      <c r="G272" s="230"/>
      <c r="H272" s="230"/>
      <c r="I272" s="230"/>
      <c r="J272" s="230"/>
      <c r="K272" s="230"/>
      <c r="L272" s="230"/>
      <c r="M272" s="230"/>
      <c r="N272" s="230"/>
      <c r="O272" s="230"/>
      <c r="P272" s="233"/>
      <c r="Q272" s="230"/>
      <c r="R272" s="208"/>
      <c r="S272" s="239"/>
      <c r="T272" s="239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30"/>
      <c r="F273" s="230"/>
      <c r="G273" s="230"/>
      <c r="H273" s="230"/>
      <c r="I273" s="230"/>
      <c r="J273" s="230"/>
      <c r="K273" s="230"/>
      <c r="L273" s="230"/>
      <c r="M273" s="230"/>
      <c r="N273" s="230"/>
      <c r="O273" s="230"/>
      <c r="P273" s="233"/>
      <c r="Q273" s="230"/>
      <c r="R273" s="208"/>
      <c r="S273" s="239"/>
      <c r="T273" s="239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30"/>
      <c r="F274" s="230"/>
      <c r="G274" s="230"/>
      <c r="H274" s="230"/>
      <c r="I274" s="230"/>
      <c r="J274" s="230"/>
      <c r="K274" s="230"/>
      <c r="L274" s="230"/>
      <c r="M274" s="230"/>
      <c r="N274" s="230"/>
      <c r="O274" s="230"/>
      <c r="P274" s="233"/>
      <c r="Q274" s="230"/>
      <c r="R274" s="208"/>
      <c r="S274" s="239"/>
      <c r="T274" s="239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30"/>
      <c r="F275" s="230"/>
      <c r="G275" s="230"/>
      <c r="H275" s="230"/>
      <c r="I275" s="230"/>
      <c r="J275" s="230"/>
      <c r="K275" s="230"/>
      <c r="L275" s="230"/>
      <c r="M275" s="230"/>
      <c r="N275" s="230"/>
      <c r="O275" s="230"/>
      <c r="P275" s="233"/>
      <c r="Q275" s="230"/>
      <c r="R275" s="208"/>
      <c r="S275" s="239"/>
      <c r="T275" s="239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30"/>
      <c r="F276" s="230"/>
      <c r="G276" s="230"/>
      <c r="H276" s="230"/>
      <c r="I276" s="230"/>
      <c r="J276" s="230"/>
      <c r="K276" s="230"/>
      <c r="L276" s="230"/>
      <c r="M276" s="230"/>
      <c r="N276" s="230"/>
      <c r="O276" s="230"/>
      <c r="P276" s="233"/>
      <c r="Q276" s="230"/>
      <c r="R276" s="208"/>
      <c r="S276" s="239"/>
      <c r="T276" s="239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30"/>
      <c r="F277" s="230"/>
      <c r="G277" s="230"/>
      <c r="H277" s="230"/>
      <c r="I277" s="230"/>
      <c r="J277" s="230"/>
      <c r="K277" s="230"/>
      <c r="L277" s="230"/>
      <c r="M277" s="230"/>
      <c r="N277" s="230"/>
      <c r="O277" s="230"/>
      <c r="P277" s="233"/>
      <c r="Q277" s="230"/>
      <c r="R277" s="208"/>
      <c r="S277" s="239"/>
      <c r="T277" s="239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30"/>
      <c r="F278" s="230"/>
      <c r="G278" s="230"/>
      <c r="H278" s="230"/>
      <c r="I278" s="230"/>
      <c r="J278" s="230"/>
      <c r="K278" s="230"/>
      <c r="L278" s="230"/>
      <c r="M278" s="230"/>
      <c r="N278" s="230"/>
      <c r="O278" s="230"/>
      <c r="P278" s="233"/>
      <c r="Q278" s="230"/>
      <c r="R278" s="208"/>
      <c r="S278" s="239"/>
      <c r="T278" s="239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30"/>
      <c r="F279" s="230"/>
      <c r="G279" s="230"/>
      <c r="H279" s="230"/>
      <c r="I279" s="230"/>
      <c r="J279" s="230"/>
      <c r="K279" s="230"/>
      <c r="L279" s="230"/>
      <c r="M279" s="230"/>
      <c r="N279" s="230"/>
      <c r="O279" s="230"/>
      <c r="P279" s="233"/>
      <c r="Q279" s="230"/>
      <c r="R279" s="208"/>
      <c r="S279" s="239"/>
      <c r="T279" s="239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30"/>
      <c r="F280" s="230"/>
      <c r="G280" s="230"/>
      <c r="H280" s="230"/>
      <c r="I280" s="230"/>
      <c r="J280" s="230"/>
      <c r="K280" s="230"/>
      <c r="L280" s="230"/>
      <c r="M280" s="230"/>
      <c r="N280" s="230"/>
      <c r="O280" s="230"/>
      <c r="P280" s="233"/>
      <c r="Q280" s="230"/>
      <c r="R280" s="208"/>
      <c r="S280" s="239"/>
      <c r="T280" s="239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30"/>
      <c r="F281" s="230"/>
      <c r="G281" s="230"/>
      <c r="H281" s="230"/>
      <c r="I281" s="230"/>
      <c r="J281" s="230"/>
      <c r="K281" s="230"/>
      <c r="L281" s="230"/>
      <c r="M281" s="230"/>
      <c r="N281" s="230"/>
      <c r="O281" s="230"/>
      <c r="P281" s="233"/>
      <c r="Q281" s="230"/>
      <c r="R281" s="208"/>
      <c r="S281" s="239"/>
      <c r="T281" s="239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30"/>
      <c r="F282" s="230"/>
      <c r="G282" s="230"/>
      <c r="H282" s="230"/>
      <c r="I282" s="230"/>
      <c r="J282" s="230"/>
      <c r="K282" s="230"/>
      <c r="L282" s="230"/>
      <c r="M282" s="230"/>
      <c r="N282" s="230"/>
      <c r="O282" s="230"/>
      <c r="P282" s="233"/>
      <c r="Q282" s="230"/>
      <c r="R282" s="208"/>
      <c r="S282" s="239"/>
      <c r="T282" s="239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30"/>
      <c r="F283" s="230"/>
      <c r="G283" s="230"/>
      <c r="H283" s="230"/>
      <c r="I283" s="230"/>
      <c r="J283" s="230"/>
      <c r="K283" s="230"/>
      <c r="L283" s="230"/>
      <c r="M283" s="230"/>
      <c r="N283" s="230"/>
      <c r="O283" s="230"/>
      <c r="P283" s="233"/>
      <c r="Q283" s="230"/>
      <c r="R283" s="208"/>
      <c r="S283" s="239"/>
      <c r="T283" s="239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30"/>
      <c r="F284" s="230"/>
      <c r="G284" s="230"/>
      <c r="H284" s="230"/>
      <c r="I284" s="230"/>
      <c r="J284" s="230"/>
      <c r="K284" s="230"/>
      <c r="L284" s="230"/>
      <c r="M284" s="230"/>
      <c r="N284" s="230"/>
      <c r="O284" s="230"/>
      <c r="P284" s="233"/>
      <c r="Q284" s="230"/>
      <c r="R284" s="208"/>
      <c r="S284" s="239"/>
      <c r="T284" s="239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30"/>
      <c r="F285" s="230"/>
      <c r="G285" s="230"/>
      <c r="H285" s="230"/>
      <c r="I285" s="230"/>
      <c r="J285" s="230"/>
      <c r="K285" s="230"/>
      <c r="L285" s="230"/>
      <c r="M285" s="230"/>
      <c r="N285" s="230"/>
      <c r="O285" s="230"/>
      <c r="P285" s="233"/>
      <c r="Q285" s="230"/>
      <c r="R285" s="208"/>
      <c r="S285" s="239"/>
      <c r="T285" s="239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30"/>
      <c r="F286" s="230"/>
      <c r="G286" s="230"/>
      <c r="H286" s="230"/>
      <c r="I286" s="230"/>
      <c r="J286" s="230"/>
      <c r="K286" s="230"/>
      <c r="L286" s="230"/>
      <c r="M286" s="230"/>
      <c r="N286" s="230"/>
      <c r="O286" s="230"/>
      <c r="P286" s="233"/>
      <c r="Q286" s="230"/>
      <c r="R286" s="208"/>
      <c r="S286" s="239"/>
      <c r="T286" s="239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30"/>
      <c r="F287" s="230"/>
      <c r="G287" s="230"/>
      <c r="H287" s="230"/>
      <c r="I287" s="230"/>
      <c r="J287" s="230"/>
      <c r="K287" s="230"/>
      <c r="L287" s="230"/>
      <c r="M287" s="230"/>
      <c r="N287" s="230"/>
      <c r="O287" s="230"/>
      <c r="P287" s="233"/>
      <c r="Q287" s="230"/>
      <c r="R287" s="208"/>
      <c r="S287" s="239"/>
      <c r="T287" s="239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30"/>
      <c r="F288" s="230"/>
      <c r="G288" s="230"/>
      <c r="H288" s="230"/>
      <c r="I288" s="230"/>
      <c r="J288" s="230"/>
      <c r="K288" s="230"/>
      <c r="L288" s="230"/>
      <c r="M288" s="230"/>
      <c r="N288" s="230"/>
      <c r="O288" s="230"/>
      <c r="P288" s="233"/>
      <c r="Q288" s="230"/>
      <c r="R288" s="208"/>
      <c r="S288" s="239"/>
      <c r="T288" s="239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30"/>
      <c r="F289" s="230"/>
      <c r="G289" s="230"/>
      <c r="H289" s="230"/>
      <c r="I289" s="230"/>
      <c r="J289" s="230"/>
      <c r="K289" s="230"/>
      <c r="L289" s="230"/>
      <c r="M289" s="230"/>
      <c r="N289" s="230"/>
      <c r="O289" s="230"/>
      <c r="P289" s="233"/>
      <c r="Q289" s="230"/>
      <c r="R289" s="208"/>
      <c r="S289" s="239"/>
      <c r="T289" s="239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30"/>
      <c r="F290" s="230"/>
      <c r="G290" s="230"/>
      <c r="H290" s="230"/>
      <c r="I290" s="230"/>
      <c r="J290" s="230"/>
      <c r="K290" s="230"/>
      <c r="L290" s="230"/>
      <c r="M290" s="230"/>
      <c r="N290" s="230"/>
      <c r="O290" s="230"/>
      <c r="P290" s="233"/>
      <c r="Q290" s="230"/>
      <c r="R290" s="208"/>
      <c r="S290" s="239"/>
      <c r="T290" s="239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30"/>
      <c r="F291" s="230"/>
      <c r="G291" s="230"/>
      <c r="H291" s="230"/>
      <c r="I291" s="230"/>
      <c r="J291" s="230"/>
      <c r="K291" s="230"/>
      <c r="L291" s="230"/>
      <c r="M291" s="230"/>
      <c r="N291" s="230"/>
      <c r="O291" s="230"/>
      <c r="P291" s="233"/>
      <c r="Q291" s="230"/>
      <c r="R291" s="208"/>
      <c r="S291" s="239"/>
      <c r="T291" s="239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30"/>
      <c r="F292" s="230"/>
      <c r="G292" s="230"/>
      <c r="H292" s="230"/>
      <c r="I292" s="230"/>
      <c r="J292" s="230"/>
      <c r="K292" s="230"/>
      <c r="L292" s="230"/>
      <c r="M292" s="230"/>
      <c r="N292" s="230"/>
      <c r="O292" s="230"/>
      <c r="P292" s="233"/>
      <c r="Q292" s="230"/>
      <c r="R292" s="208"/>
      <c r="S292" s="239"/>
      <c r="T292" s="239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30"/>
      <c r="F293" s="230"/>
      <c r="G293" s="230"/>
      <c r="H293" s="230"/>
      <c r="I293" s="230"/>
      <c r="J293" s="230"/>
      <c r="K293" s="230"/>
      <c r="L293" s="230"/>
      <c r="M293" s="230"/>
      <c r="N293" s="230"/>
      <c r="O293" s="230"/>
      <c r="P293" s="233"/>
      <c r="Q293" s="230"/>
      <c r="R293" s="208"/>
      <c r="S293" s="239"/>
      <c r="T293" s="239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30"/>
      <c r="F294" s="230"/>
      <c r="G294" s="230"/>
      <c r="H294" s="230"/>
      <c r="I294" s="230"/>
      <c r="J294" s="230"/>
      <c r="K294" s="230"/>
      <c r="L294" s="230"/>
      <c r="M294" s="230"/>
      <c r="N294" s="230"/>
      <c r="O294" s="230"/>
      <c r="P294" s="233"/>
      <c r="Q294" s="230"/>
      <c r="R294" s="208"/>
      <c r="S294" s="239"/>
      <c r="T294" s="239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30"/>
      <c r="F295" s="230"/>
      <c r="G295" s="230"/>
      <c r="H295" s="230"/>
      <c r="I295" s="230"/>
      <c r="J295" s="230"/>
      <c r="K295" s="230"/>
      <c r="L295" s="230"/>
      <c r="M295" s="230"/>
      <c r="N295" s="230"/>
      <c r="O295" s="230"/>
      <c r="P295" s="233"/>
      <c r="Q295" s="230"/>
      <c r="R295" s="208"/>
      <c r="S295" s="239"/>
      <c r="T295" s="239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30"/>
      <c r="F296" s="230"/>
      <c r="G296" s="230"/>
      <c r="H296" s="230"/>
      <c r="I296" s="230"/>
      <c r="J296" s="230"/>
      <c r="K296" s="230"/>
      <c r="L296" s="230"/>
      <c r="M296" s="230"/>
      <c r="N296" s="230"/>
      <c r="O296" s="230"/>
      <c r="P296" s="233"/>
      <c r="Q296" s="230"/>
      <c r="R296" s="208"/>
      <c r="S296" s="239"/>
      <c r="T296" s="239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30"/>
      <c r="F297" s="230"/>
      <c r="G297" s="230"/>
      <c r="H297" s="230"/>
      <c r="I297" s="230"/>
      <c r="J297" s="230"/>
      <c r="K297" s="230"/>
      <c r="L297" s="230"/>
      <c r="M297" s="230"/>
      <c r="N297" s="230"/>
      <c r="O297" s="230"/>
      <c r="P297" s="233"/>
      <c r="Q297" s="230"/>
      <c r="R297" s="208"/>
      <c r="S297" s="239"/>
      <c r="T297" s="239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30"/>
      <c r="F298" s="230"/>
      <c r="G298" s="230"/>
      <c r="H298" s="230"/>
      <c r="I298" s="230"/>
      <c r="J298" s="230"/>
      <c r="K298" s="230"/>
      <c r="L298" s="230"/>
      <c r="M298" s="230"/>
      <c r="N298" s="230"/>
      <c r="O298" s="230"/>
      <c r="P298" s="233"/>
      <c r="Q298" s="230"/>
      <c r="R298" s="208"/>
      <c r="S298" s="239"/>
      <c r="T298" s="239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30"/>
      <c r="F299" s="230"/>
      <c r="G299" s="230"/>
      <c r="H299" s="230"/>
      <c r="I299" s="230"/>
      <c r="J299" s="230"/>
      <c r="K299" s="230"/>
      <c r="L299" s="230"/>
      <c r="M299" s="230"/>
      <c r="N299" s="230"/>
      <c r="O299" s="230"/>
      <c r="P299" s="233"/>
      <c r="Q299" s="230"/>
      <c r="R299" s="208"/>
      <c r="S299" s="239"/>
      <c r="T299" s="239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30"/>
      <c r="F300" s="230"/>
      <c r="G300" s="230"/>
      <c r="H300" s="230"/>
      <c r="I300" s="230"/>
      <c r="J300" s="230"/>
      <c r="K300" s="230"/>
      <c r="L300" s="230"/>
      <c r="M300" s="230"/>
      <c r="N300" s="230"/>
      <c r="O300" s="230"/>
      <c r="P300" s="233"/>
      <c r="Q300" s="230"/>
      <c r="R300" s="208"/>
      <c r="S300" s="239"/>
      <c r="T300" s="239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30"/>
      <c r="F301" s="230"/>
      <c r="G301" s="230"/>
      <c r="H301" s="230"/>
      <c r="I301" s="230"/>
      <c r="J301" s="230"/>
      <c r="K301" s="230"/>
      <c r="L301" s="230"/>
      <c r="M301" s="230"/>
      <c r="N301" s="230"/>
      <c r="O301" s="230"/>
      <c r="P301" s="233"/>
      <c r="Q301" s="230"/>
      <c r="R301" s="208"/>
      <c r="S301" s="239"/>
      <c r="T301" s="239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30"/>
      <c r="F302" s="230"/>
      <c r="G302" s="230"/>
      <c r="H302" s="230"/>
      <c r="I302" s="230"/>
      <c r="J302" s="230"/>
      <c r="K302" s="230"/>
      <c r="L302" s="230"/>
      <c r="M302" s="230"/>
      <c r="N302" s="230"/>
      <c r="O302" s="230"/>
      <c r="P302" s="233"/>
      <c r="Q302" s="230"/>
      <c r="R302" s="208"/>
      <c r="S302" s="239"/>
      <c r="T302" s="239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30"/>
      <c r="F303" s="230"/>
      <c r="G303" s="230"/>
      <c r="H303" s="230"/>
      <c r="I303" s="230"/>
      <c r="J303" s="230"/>
      <c r="K303" s="230"/>
      <c r="L303" s="230"/>
      <c r="M303" s="230"/>
      <c r="N303" s="230"/>
      <c r="O303" s="230"/>
      <c r="P303" s="233"/>
      <c r="Q303" s="230"/>
      <c r="R303" s="208"/>
      <c r="S303" s="239"/>
      <c r="T303" s="239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30"/>
      <c r="F304" s="230"/>
      <c r="G304" s="230"/>
      <c r="H304" s="230"/>
      <c r="I304" s="230"/>
      <c r="J304" s="230"/>
      <c r="K304" s="230"/>
      <c r="L304" s="230"/>
      <c r="M304" s="230"/>
      <c r="N304" s="230"/>
      <c r="O304" s="230"/>
      <c r="P304" s="233"/>
      <c r="Q304" s="230"/>
      <c r="R304" s="208"/>
      <c r="S304" s="239"/>
      <c r="T304" s="239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30"/>
      <c r="F305" s="230"/>
      <c r="G305" s="230"/>
      <c r="H305" s="230"/>
      <c r="I305" s="230"/>
      <c r="J305" s="230"/>
      <c r="K305" s="230"/>
      <c r="L305" s="230"/>
      <c r="M305" s="230"/>
      <c r="N305" s="230"/>
      <c r="O305" s="230"/>
      <c r="P305" s="233"/>
      <c r="Q305" s="230"/>
      <c r="R305" s="208"/>
      <c r="S305" s="239"/>
      <c r="T305" s="239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30"/>
      <c r="F306" s="230"/>
      <c r="G306" s="230"/>
      <c r="H306" s="230"/>
      <c r="I306" s="230"/>
      <c r="J306" s="230"/>
      <c r="K306" s="230"/>
      <c r="L306" s="230"/>
      <c r="M306" s="230"/>
      <c r="N306" s="230"/>
      <c r="O306" s="230"/>
      <c r="P306" s="233"/>
      <c r="Q306" s="230"/>
      <c r="R306" s="208"/>
      <c r="S306" s="239"/>
      <c r="T306" s="239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30"/>
      <c r="F307" s="230"/>
      <c r="G307" s="230"/>
      <c r="H307" s="230"/>
      <c r="I307" s="230"/>
      <c r="J307" s="230"/>
      <c r="K307" s="230"/>
      <c r="L307" s="230"/>
      <c r="M307" s="230"/>
      <c r="N307" s="230"/>
      <c r="O307" s="230"/>
      <c r="P307" s="233"/>
      <c r="Q307" s="230"/>
      <c r="R307" s="208"/>
      <c r="S307" s="239"/>
      <c r="T307" s="239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30"/>
      <c r="F308" s="230"/>
      <c r="G308" s="230"/>
      <c r="H308" s="230"/>
      <c r="I308" s="230"/>
      <c r="J308" s="230"/>
      <c r="K308" s="230"/>
      <c r="L308" s="230"/>
      <c r="M308" s="230"/>
      <c r="N308" s="230"/>
      <c r="O308" s="230"/>
      <c r="P308" s="233"/>
      <c r="Q308" s="230"/>
      <c r="R308" s="208"/>
      <c r="S308" s="239"/>
      <c r="T308" s="239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30"/>
      <c r="F309" s="230"/>
      <c r="G309" s="230"/>
      <c r="H309" s="230"/>
      <c r="I309" s="230"/>
      <c r="J309" s="230"/>
      <c r="K309" s="230"/>
      <c r="L309" s="230"/>
      <c r="M309" s="230"/>
      <c r="N309" s="230"/>
      <c r="O309" s="230"/>
      <c r="P309" s="233"/>
      <c r="Q309" s="230"/>
      <c r="R309" s="208"/>
      <c r="S309" s="239"/>
      <c r="T309" s="239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30"/>
      <c r="F310" s="230"/>
      <c r="G310" s="230"/>
      <c r="H310" s="230"/>
      <c r="I310" s="230"/>
      <c r="J310" s="230"/>
      <c r="K310" s="230"/>
      <c r="L310" s="230"/>
      <c r="M310" s="230"/>
      <c r="N310" s="230"/>
      <c r="O310" s="230"/>
      <c r="P310" s="233"/>
      <c r="Q310" s="230"/>
      <c r="R310" s="208"/>
      <c r="S310" s="239"/>
      <c r="T310" s="239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30"/>
      <c r="F311" s="230"/>
      <c r="G311" s="230"/>
      <c r="H311" s="230"/>
      <c r="I311" s="230"/>
      <c r="J311" s="230"/>
      <c r="K311" s="230"/>
      <c r="L311" s="230"/>
      <c r="M311" s="230"/>
      <c r="N311" s="230"/>
      <c r="O311" s="230"/>
      <c r="P311" s="233"/>
      <c r="Q311" s="230"/>
      <c r="R311" s="208"/>
      <c r="S311" s="239"/>
      <c r="T311" s="239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30"/>
      <c r="F312" s="230"/>
      <c r="G312" s="230"/>
      <c r="H312" s="230"/>
      <c r="I312" s="230"/>
      <c r="J312" s="230"/>
      <c r="K312" s="230"/>
      <c r="L312" s="230"/>
      <c r="M312" s="230"/>
      <c r="N312" s="230"/>
      <c r="O312" s="230"/>
      <c r="P312" s="233"/>
      <c r="Q312" s="230"/>
      <c r="R312" s="208"/>
      <c r="S312" s="239"/>
      <c r="T312" s="239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30"/>
      <c r="F313" s="230"/>
      <c r="G313" s="230"/>
      <c r="H313" s="230"/>
      <c r="I313" s="230"/>
      <c r="J313" s="230"/>
      <c r="K313" s="230"/>
      <c r="L313" s="230"/>
      <c r="M313" s="230"/>
      <c r="N313" s="230"/>
      <c r="O313" s="230"/>
      <c r="P313" s="233"/>
      <c r="Q313" s="230"/>
      <c r="R313" s="208"/>
      <c r="S313" s="239"/>
      <c r="T313" s="239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30"/>
      <c r="F314" s="230"/>
      <c r="G314" s="230"/>
      <c r="H314" s="230"/>
      <c r="I314" s="230"/>
      <c r="J314" s="230"/>
      <c r="K314" s="230"/>
      <c r="L314" s="230"/>
      <c r="M314" s="230"/>
      <c r="N314" s="230"/>
      <c r="O314" s="230"/>
      <c r="P314" s="233"/>
      <c r="Q314" s="230"/>
      <c r="R314" s="208"/>
      <c r="S314" s="239"/>
      <c r="T314" s="239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30"/>
      <c r="F315" s="230"/>
      <c r="G315" s="230"/>
      <c r="H315" s="230"/>
      <c r="I315" s="230"/>
      <c r="J315" s="230"/>
      <c r="K315" s="230"/>
      <c r="L315" s="230"/>
      <c r="M315" s="230"/>
      <c r="N315" s="230"/>
      <c r="O315" s="230"/>
      <c r="P315" s="233"/>
      <c r="Q315" s="230"/>
      <c r="R315" s="208"/>
      <c r="S315" s="239"/>
      <c r="T315" s="239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30"/>
      <c r="F316" s="230"/>
      <c r="G316" s="230"/>
      <c r="H316" s="230"/>
      <c r="I316" s="230"/>
      <c r="J316" s="230"/>
      <c r="K316" s="230"/>
      <c r="L316" s="230"/>
      <c r="M316" s="230"/>
      <c r="N316" s="230"/>
      <c r="O316" s="230"/>
      <c r="P316" s="233"/>
      <c r="Q316" s="230"/>
      <c r="R316" s="208"/>
      <c r="S316" s="239"/>
      <c r="T316" s="239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30"/>
      <c r="F317" s="230"/>
      <c r="G317" s="230"/>
      <c r="H317" s="230"/>
      <c r="I317" s="230"/>
      <c r="J317" s="230"/>
      <c r="K317" s="230"/>
      <c r="L317" s="230"/>
      <c r="M317" s="230"/>
      <c r="N317" s="230"/>
      <c r="O317" s="230"/>
      <c r="P317" s="233"/>
      <c r="Q317" s="230"/>
      <c r="R317" s="208"/>
      <c r="S317" s="239"/>
      <c r="T317" s="239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30"/>
      <c r="F318" s="230"/>
      <c r="G318" s="230"/>
      <c r="H318" s="230"/>
      <c r="I318" s="230"/>
      <c r="J318" s="230"/>
      <c r="K318" s="230"/>
      <c r="L318" s="230"/>
      <c r="M318" s="230"/>
      <c r="N318" s="230"/>
      <c r="O318" s="230"/>
      <c r="P318" s="233"/>
      <c r="Q318" s="230"/>
      <c r="R318" s="208"/>
      <c r="S318" s="239"/>
      <c r="T318" s="239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30"/>
      <c r="F319" s="230"/>
      <c r="G319" s="230"/>
      <c r="H319" s="230"/>
      <c r="I319" s="230"/>
      <c r="J319" s="230"/>
      <c r="K319" s="230"/>
      <c r="L319" s="230"/>
      <c r="M319" s="230"/>
      <c r="N319" s="230"/>
      <c r="O319" s="230"/>
      <c r="P319" s="233"/>
      <c r="Q319" s="230"/>
      <c r="R319" s="208"/>
      <c r="S319" s="239"/>
      <c r="T319" s="239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30"/>
      <c r="F320" s="230"/>
      <c r="G320" s="230"/>
      <c r="H320" s="230"/>
      <c r="I320" s="230"/>
      <c r="J320" s="230"/>
      <c r="K320" s="230"/>
      <c r="L320" s="230"/>
      <c r="M320" s="230"/>
      <c r="N320" s="230"/>
      <c r="O320" s="230"/>
      <c r="P320" s="233"/>
      <c r="Q320" s="230"/>
      <c r="R320" s="208"/>
      <c r="S320" s="239"/>
      <c r="T320" s="239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30"/>
      <c r="F321" s="230"/>
      <c r="G321" s="230"/>
      <c r="H321" s="230"/>
      <c r="I321" s="230"/>
      <c r="J321" s="230"/>
      <c r="K321" s="230"/>
      <c r="L321" s="230"/>
      <c r="M321" s="230"/>
      <c r="N321" s="230"/>
      <c r="O321" s="230"/>
      <c r="P321" s="233"/>
      <c r="Q321" s="230"/>
      <c r="R321" s="208"/>
      <c r="S321" s="239"/>
      <c r="T321" s="239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30"/>
      <c r="F322" s="230"/>
      <c r="G322" s="230"/>
      <c r="H322" s="230"/>
      <c r="I322" s="230"/>
      <c r="J322" s="230"/>
      <c r="K322" s="230"/>
      <c r="L322" s="230"/>
      <c r="M322" s="230"/>
      <c r="N322" s="230"/>
      <c r="O322" s="230"/>
      <c r="P322" s="233"/>
      <c r="Q322" s="230"/>
      <c r="R322" s="208"/>
      <c r="S322" s="239"/>
      <c r="T322" s="239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30"/>
      <c r="F323" s="230"/>
      <c r="G323" s="230"/>
      <c r="H323" s="230"/>
      <c r="I323" s="230"/>
      <c r="J323" s="230"/>
      <c r="K323" s="230"/>
      <c r="L323" s="230"/>
      <c r="M323" s="230"/>
      <c r="N323" s="230"/>
      <c r="O323" s="230"/>
      <c r="P323" s="233"/>
      <c r="Q323" s="230"/>
      <c r="R323" s="208"/>
      <c r="S323" s="239"/>
      <c r="T323" s="239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30"/>
      <c r="F324" s="230"/>
      <c r="G324" s="230"/>
      <c r="H324" s="230"/>
      <c r="I324" s="230"/>
      <c r="J324" s="230"/>
      <c r="K324" s="230"/>
      <c r="L324" s="230"/>
      <c r="M324" s="230"/>
      <c r="N324" s="230"/>
      <c r="O324" s="230"/>
      <c r="P324" s="233"/>
      <c r="Q324" s="230"/>
      <c r="R324" s="208"/>
      <c r="S324" s="239"/>
      <c r="T324" s="239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30"/>
      <c r="F325" s="230"/>
      <c r="G325" s="230"/>
      <c r="H325" s="230"/>
      <c r="I325" s="230"/>
      <c r="J325" s="230"/>
      <c r="K325" s="230"/>
      <c r="L325" s="230"/>
      <c r="M325" s="230"/>
      <c r="N325" s="230"/>
      <c r="O325" s="230"/>
      <c r="P325" s="233"/>
      <c r="Q325" s="230"/>
      <c r="R325" s="208"/>
      <c r="S325" s="239"/>
      <c r="T325" s="239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30"/>
      <c r="F326" s="230"/>
      <c r="G326" s="230"/>
      <c r="H326" s="230"/>
      <c r="I326" s="230"/>
      <c r="J326" s="230"/>
      <c r="K326" s="230"/>
      <c r="L326" s="230"/>
      <c r="M326" s="230"/>
      <c r="N326" s="230"/>
      <c r="O326" s="230"/>
      <c r="P326" s="233"/>
      <c r="Q326" s="230"/>
      <c r="R326" s="208"/>
      <c r="S326" s="239"/>
      <c r="T326" s="239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30"/>
      <c r="F327" s="230"/>
      <c r="G327" s="230"/>
      <c r="H327" s="230"/>
      <c r="I327" s="230"/>
      <c r="J327" s="230"/>
      <c r="K327" s="230"/>
      <c r="L327" s="230"/>
      <c r="M327" s="230"/>
      <c r="N327" s="230"/>
      <c r="O327" s="230"/>
      <c r="P327" s="233"/>
      <c r="Q327" s="230"/>
      <c r="R327" s="208"/>
      <c r="S327" s="239"/>
      <c r="T327" s="239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30"/>
      <c r="F328" s="230"/>
      <c r="G328" s="230"/>
      <c r="H328" s="230"/>
      <c r="I328" s="230"/>
      <c r="J328" s="230"/>
      <c r="K328" s="230"/>
      <c r="L328" s="230"/>
      <c r="M328" s="230"/>
      <c r="N328" s="230"/>
      <c r="O328" s="230"/>
      <c r="P328" s="233"/>
      <c r="Q328" s="230"/>
      <c r="R328" s="208"/>
      <c r="S328" s="239"/>
      <c r="T328" s="239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30"/>
      <c r="F329" s="230"/>
      <c r="G329" s="230"/>
      <c r="H329" s="230"/>
      <c r="I329" s="230"/>
      <c r="J329" s="230"/>
      <c r="K329" s="230"/>
      <c r="L329" s="230"/>
      <c r="M329" s="230"/>
      <c r="N329" s="230"/>
      <c r="O329" s="230"/>
      <c r="P329" s="233"/>
      <c r="Q329" s="230"/>
      <c r="R329" s="208"/>
      <c r="S329" s="239"/>
      <c r="T329" s="239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30"/>
      <c r="F330" s="230"/>
      <c r="G330" s="230"/>
      <c r="H330" s="230"/>
      <c r="I330" s="230"/>
      <c r="J330" s="230"/>
      <c r="K330" s="230"/>
      <c r="L330" s="230"/>
      <c r="M330" s="230"/>
      <c r="N330" s="230"/>
      <c r="O330" s="230"/>
      <c r="P330" s="233"/>
      <c r="Q330" s="230"/>
      <c r="R330" s="208"/>
      <c r="S330" s="239"/>
      <c r="T330" s="239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30"/>
      <c r="F331" s="230"/>
      <c r="G331" s="230"/>
      <c r="H331" s="230"/>
      <c r="I331" s="230"/>
      <c r="J331" s="230"/>
      <c r="K331" s="230"/>
      <c r="L331" s="230"/>
      <c r="M331" s="230"/>
      <c r="N331" s="230"/>
      <c r="O331" s="230"/>
      <c r="P331" s="233"/>
      <c r="Q331" s="230"/>
      <c r="R331" s="208"/>
      <c r="S331" s="239"/>
      <c r="T331" s="239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30"/>
      <c r="F332" s="230"/>
      <c r="G332" s="230"/>
      <c r="H332" s="230"/>
      <c r="I332" s="230"/>
      <c r="J332" s="230"/>
      <c r="K332" s="230"/>
      <c r="L332" s="230"/>
      <c r="M332" s="230"/>
      <c r="N332" s="230"/>
      <c r="O332" s="230"/>
      <c r="P332" s="233"/>
      <c r="Q332" s="230"/>
      <c r="R332" s="208"/>
      <c r="S332" s="239"/>
      <c r="T332" s="239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30"/>
      <c r="F333" s="230"/>
      <c r="G333" s="230"/>
      <c r="H333" s="230"/>
      <c r="I333" s="230"/>
      <c r="J333" s="230"/>
      <c r="K333" s="230"/>
      <c r="L333" s="230"/>
      <c r="M333" s="230"/>
      <c r="N333" s="230"/>
      <c r="O333" s="230"/>
      <c r="P333" s="233"/>
      <c r="Q333" s="230"/>
      <c r="R333" s="208"/>
      <c r="S333" s="239"/>
      <c r="T333" s="239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30"/>
      <c r="F334" s="230"/>
      <c r="G334" s="230"/>
      <c r="H334" s="230"/>
      <c r="I334" s="230"/>
      <c r="J334" s="230"/>
      <c r="K334" s="230"/>
      <c r="L334" s="230"/>
      <c r="M334" s="230"/>
      <c r="N334" s="230"/>
      <c r="O334" s="230"/>
      <c r="P334" s="233"/>
      <c r="Q334" s="230"/>
      <c r="R334" s="208"/>
      <c r="S334" s="239"/>
      <c r="T334" s="239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30"/>
      <c r="F335" s="230"/>
      <c r="G335" s="230"/>
      <c r="H335" s="230"/>
      <c r="I335" s="230"/>
      <c r="J335" s="230"/>
      <c r="K335" s="230"/>
      <c r="L335" s="230"/>
      <c r="M335" s="230"/>
      <c r="N335" s="230"/>
      <c r="O335" s="230"/>
      <c r="P335" s="233"/>
      <c r="Q335" s="230"/>
      <c r="R335" s="208"/>
      <c r="S335" s="239"/>
      <c r="T335" s="239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30"/>
      <c r="F336" s="230"/>
      <c r="G336" s="230"/>
      <c r="H336" s="230"/>
      <c r="I336" s="230"/>
      <c r="J336" s="230"/>
      <c r="K336" s="230"/>
      <c r="L336" s="230"/>
      <c r="M336" s="230"/>
      <c r="N336" s="230"/>
      <c r="O336" s="230"/>
      <c r="P336" s="233"/>
      <c r="Q336" s="230"/>
      <c r="R336" s="208"/>
      <c r="S336" s="239"/>
      <c r="T336" s="239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30"/>
      <c r="F337" s="230"/>
      <c r="G337" s="230"/>
      <c r="H337" s="230"/>
      <c r="I337" s="230"/>
      <c r="J337" s="230"/>
      <c r="K337" s="230"/>
      <c r="L337" s="230"/>
      <c r="M337" s="230"/>
      <c r="N337" s="230"/>
      <c r="O337" s="230"/>
      <c r="P337" s="233"/>
      <c r="Q337" s="230"/>
      <c r="R337" s="208"/>
      <c r="S337" s="239"/>
      <c r="T337" s="239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30"/>
      <c r="F338" s="230"/>
      <c r="G338" s="230"/>
      <c r="H338" s="230"/>
      <c r="I338" s="230"/>
      <c r="J338" s="230"/>
      <c r="K338" s="230"/>
      <c r="L338" s="230"/>
      <c r="M338" s="230"/>
      <c r="N338" s="230"/>
      <c r="O338" s="230"/>
      <c r="P338" s="233"/>
      <c r="Q338" s="230"/>
      <c r="R338" s="208"/>
      <c r="S338" s="239"/>
      <c r="T338" s="239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30"/>
      <c r="F339" s="230"/>
      <c r="G339" s="230"/>
      <c r="H339" s="230"/>
      <c r="I339" s="230"/>
      <c r="J339" s="230"/>
      <c r="K339" s="230"/>
      <c r="L339" s="230"/>
      <c r="M339" s="230"/>
      <c r="N339" s="230"/>
      <c r="O339" s="230"/>
      <c r="P339" s="233"/>
      <c r="Q339" s="230"/>
      <c r="R339" s="208"/>
      <c r="S339" s="239"/>
      <c r="T339" s="239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30"/>
      <c r="F340" s="230"/>
      <c r="G340" s="230"/>
      <c r="H340" s="230"/>
      <c r="I340" s="230"/>
      <c r="J340" s="230"/>
      <c r="K340" s="230"/>
      <c r="L340" s="230"/>
      <c r="M340" s="230"/>
      <c r="N340" s="230"/>
      <c r="O340" s="230"/>
      <c r="P340" s="233"/>
      <c r="Q340" s="230"/>
      <c r="R340" s="208"/>
      <c r="S340" s="239"/>
      <c r="T340" s="239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30"/>
      <c r="F341" s="230"/>
      <c r="G341" s="230"/>
      <c r="H341" s="230"/>
      <c r="I341" s="230"/>
      <c r="J341" s="230"/>
      <c r="K341" s="230"/>
      <c r="L341" s="230"/>
      <c r="M341" s="230"/>
      <c r="N341" s="230"/>
      <c r="O341" s="230"/>
      <c r="P341" s="233"/>
      <c r="Q341" s="230"/>
      <c r="R341" s="208"/>
      <c r="S341" s="239"/>
      <c r="T341" s="239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30"/>
      <c r="F342" s="230"/>
      <c r="G342" s="230"/>
      <c r="H342" s="230"/>
      <c r="I342" s="230"/>
      <c r="J342" s="230"/>
      <c r="K342" s="230"/>
      <c r="L342" s="230"/>
      <c r="M342" s="230"/>
      <c r="N342" s="230"/>
      <c r="O342" s="230"/>
      <c r="P342" s="233"/>
      <c r="Q342" s="230"/>
      <c r="R342" s="208"/>
      <c r="S342" s="239"/>
      <c r="T342" s="239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30"/>
      <c r="F343" s="230"/>
      <c r="G343" s="230"/>
      <c r="H343" s="230"/>
      <c r="I343" s="230"/>
      <c r="J343" s="230"/>
      <c r="K343" s="230"/>
      <c r="L343" s="230"/>
      <c r="M343" s="230"/>
      <c r="N343" s="230"/>
      <c r="O343" s="230"/>
      <c r="P343" s="233"/>
      <c r="Q343" s="230"/>
      <c r="R343" s="208"/>
      <c r="S343" s="239"/>
      <c r="T343" s="239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30"/>
      <c r="F344" s="230"/>
      <c r="G344" s="230"/>
      <c r="H344" s="230"/>
      <c r="I344" s="230"/>
      <c r="J344" s="230"/>
      <c r="K344" s="230"/>
      <c r="L344" s="230"/>
      <c r="M344" s="230"/>
      <c r="N344" s="230"/>
      <c r="O344" s="230"/>
      <c r="P344" s="233"/>
      <c r="Q344" s="230"/>
      <c r="R344" s="208"/>
      <c r="S344" s="239"/>
      <c r="T344" s="239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30"/>
      <c r="F345" s="230"/>
      <c r="G345" s="230"/>
      <c r="H345" s="230"/>
      <c r="I345" s="230"/>
      <c r="J345" s="230"/>
      <c r="K345" s="230"/>
      <c r="L345" s="230"/>
      <c r="M345" s="230"/>
      <c r="N345" s="230"/>
      <c r="O345" s="230"/>
      <c r="P345" s="233"/>
      <c r="Q345" s="230"/>
      <c r="R345" s="208"/>
      <c r="S345" s="239"/>
      <c r="T345" s="239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30"/>
      <c r="F346" s="230"/>
      <c r="G346" s="230"/>
      <c r="H346" s="230"/>
      <c r="I346" s="230"/>
      <c r="J346" s="230"/>
      <c r="K346" s="230"/>
      <c r="L346" s="230"/>
      <c r="M346" s="230"/>
      <c r="N346" s="230"/>
      <c r="O346" s="230"/>
      <c r="P346" s="233"/>
      <c r="Q346" s="230"/>
      <c r="R346" s="208"/>
      <c r="S346" s="239"/>
      <c r="T346" s="239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30"/>
      <c r="F347" s="230"/>
      <c r="G347" s="230"/>
      <c r="H347" s="230"/>
      <c r="I347" s="230"/>
      <c r="J347" s="230"/>
      <c r="K347" s="230"/>
      <c r="L347" s="230"/>
      <c r="M347" s="230"/>
      <c r="N347" s="230"/>
      <c r="O347" s="230"/>
      <c r="P347" s="233"/>
      <c r="Q347" s="230"/>
      <c r="R347" s="208"/>
      <c r="S347" s="239"/>
      <c r="T347" s="239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30"/>
      <c r="F348" s="230"/>
      <c r="G348" s="230"/>
      <c r="H348" s="230"/>
      <c r="I348" s="230"/>
      <c r="J348" s="230"/>
      <c r="K348" s="230"/>
      <c r="L348" s="230"/>
      <c r="M348" s="230"/>
      <c r="N348" s="230"/>
      <c r="O348" s="230"/>
      <c r="P348" s="233"/>
      <c r="Q348" s="230"/>
      <c r="R348" s="208"/>
      <c r="S348" s="239"/>
      <c r="T348" s="239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30"/>
      <c r="F349" s="230"/>
      <c r="G349" s="230"/>
      <c r="H349" s="230"/>
      <c r="I349" s="230"/>
      <c r="J349" s="230"/>
      <c r="K349" s="230"/>
      <c r="L349" s="230"/>
      <c r="M349" s="230"/>
      <c r="N349" s="230"/>
      <c r="O349" s="230"/>
      <c r="P349" s="233"/>
      <c r="Q349" s="230"/>
      <c r="R349" s="208"/>
      <c r="S349" s="239"/>
      <c r="T349" s="239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30"/>
      <c r="F350" s="230"/>
      <c r="G350" s="230"/>
      <c r="H350" s="230"/>
      <c r="I350" s="230"/>
      <c r="J350" s="230"/>
      <c r="K350" s="230"/>
      <c r="L350" s="230"/>
      <c r="M350" s="230"/>
      <c r="N350" s="230"/>
      <c r="O350" s="230"/>
      <c r="P350" s="233"/>
      <c r="Q350" s="230"/>
      <c r="R350" s="208"/>
      <c r="S350" s="239"/>
      <c r="T350" s="239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30"/>
      <c r="F351" s="230"/>
      <c r="G351" s="230"/>
      <c r="H351" s="230"/>
      <c r="I351" s="230"/>
      <c r="J351" s="230"/>
      <c r="K351" s="230"/>
      <c r="L351" s="230"/>
      <c r="M351" s="230"/>
      <c r="N351" s="230"/>
      <c r="O351" s="230"/>
      <c r="P351" s="233"/>
      <c r="Q351" s="230"/>
      <c r="R351" s="208"/>
      <c r="S351" s="239"/>
      <c r="T351" s="239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30"/>
      <c r="F352" s="230"/>
      <c r="G352" s="230"/>
      <c r="H352" s="230"/>
      <c r="I352" s="230"/>
      <c r="J352" s="230"/>
      <c r="K352" s="230"/>
      <c r="L352" s="230"/>
      <c r="M352" s="230"/>
      <c r="N352" s="230"/>
      <c r="O352" s="230"/>
      <c r="P352" s="233"/>
      <c r="Q352" s="230"/>
      <c r="R352" s="208"/>
      <c r="S352" s="239"/>
      <c r="T352" s="239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30"/>
      <c r="F353" s="230"/>
      <c r="G353" s="230"/>
      <c r="H353" s="230"/>
      <c r="I353" s="230"/>
      <c r="J353" s="230"/>
      <c r="K353" s="230"/>
      <c r="L353" s="230"/>
      <c r="M353" s="230"/>
      <c r="N353" s="230"/>
      <c r="O353" s="230"/>
      <c r="P353" s="233"/>
      <c r="Q353" s="230"/>
      <c r="R353" s="208"/>
      <c r="S353" s="239"/>
      <c r="T353" s="239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30"/>
      <c r="F354" s="230"/>
      <c r="G354" s="230"/>
      <c r="H354" s="230"/>
      <c r="I354" s="230"/>
      <c r="J354" s="230"/>
      <c r="K354" s="230"/>
      <c r="L354" s="230"/>
      <c r="M354" s="230"/>
      <c r="N354" s="230"/>
      <c r="O354" s="230"/>
      <c r="P354" s="233"/>
      <c r="Q354" s="230"/>
      <c r="R354" s="208"/>
      <c r="S354" s="239"/>
      <c r="T354" s="239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30"/>
      <c r="F355" s="230"/>
      <c r="G355" s="230"/>
      <c r="H355" s="230"/>
      <c r="I355" s="230"/>
      <c r="J355" s="230"/>
      <c r="K355" s="230"/>
      <c r="L355" s="230"/>
      <c r="M355" s="230"/>
      <c r="N355" s="230"/>
      <c r="O355" s="230"/>
      <c r="P355" s="233"/>
      <c r="Q355" s="230"/>
      <c r="R355" s="208"/>
      <c r="S355" s="239"/>
      <c r="T355" s="239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30"/>
      <c r="F356" s="230"/>
      <c r="G356" s="230"/>
      <c r="H356" s="230"/>
      <c r="I356" s="230"/>
      <c r="J356" s="230"/>
      <c r="K356" s="230"/>
      <c r="L356" s="230"/>
      <c r="M356" s="230"/>
      <c r="N356" s="230"/>
      <c r="O356" s="230"/>
      <c r="P356" s="233"/>
      <c r="Q356" s="230"/>
      <c r="R356" s="208"/>
      <c r="S356" s="239"/>
      <c r="T356" s="239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30"/>
      <c r="F357" s="230"/>
      <c r="G357" s="230"/>
      <c r="H357" s="230"/>
      <c r="I357" s="230"/>
      <c r="J357" s="230"/>
      <c r="K357" s="230"/>
      <c r="L357" s="230"/>
      <c r="M357" s="230"/>
      <c r="N357" s="230"/>
      <c r="O357" s="230"/>
      <c r="P357" s="233"/>
      <c r="Q357" s="230"/>
      <c r="R357" s="208"/>
      <c r="S357" s="239"/>
      <c r="T357" s="239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30"/>
      <c r="F358" s="230"/>
      <c r="G358" s="230"/>
      <c r="H358" s="230"/>
      <c r="I358" s="230"/>
      <c r="J358" s="230"/>
      <c r="K358" s="230"/>
      <c r="L358" s="230"/>
      <c r="M358" s="230"/>
      <c r="N358" s="230"/>
      <c r="O358" s="230"/>
      <c r="P358" s="233"/>
      <c r="Q358" s="230"/>
      <c r="R358" s="208"/>
      <c r="S358" s="239"/>
      <c r="T358" s="239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30"/>
      <c r="F359" s="230"/>
      <c r="G359" s="230"/>
      <c r="H359" s="230"/>
      <c r="I359" s="230"/>
      <c r="J359" s="230"/>
      <c r="K359" s="230"/>
      <c r="L359" s="230"/>
      <c r="M359" s="230"/>
      <c r="N359" s="230"/>
      <c r="O359" s="230"/>
      <c r="P359" s="233"/>
      <c r="Q359" s="230"/>
      <c r="R359" s="208"/>
      <c r="S359" s="239"/>
      <c r="T359" s="239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30"/>
      <c r="F360" s="230"/>
      <c r="G360" s="230"/>
      <c r="H360" s="230"/>
      <c r="I360" s="230"/>
      <c r="J360" s="230"/>
      <c r="K360" s="230"/>
      <c r="L360" s="230"/>
      <c r="M360" s="230"/>
      <c r="N360" s="230"/>
      <c r="O360" s="230"/>
      <c r="P360" s="233"/>
      <c r="Q360" s="230"/>
      <c r="R360" s="208"/>
      <c r="S360" s="239"/>
      <c r="T360" s="239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30"/>
      <c r="F361" s="230"/>
      <c r="G361" s="230"/>
      <c r="H361" s="230"/>
      <c r="I361" s="230"/>
      <c r="J361" s="230"/>
      <c r="K361" s="230"/>
      <c r="L361" s="230"/>
      <c r="M361" s="230"/>
      <c r="N361" s="230"/>
      <c r="O361" s="230"/>
      <c r="P361" s="233"/>
      <c r="Q361" s="230"/>
      <c r="R361" s="208"/>
      <c r="S361" s="239"/>
      <c r="T361" s="239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30"/>
      <c r="F362" s="230"/>
      <c r="G362" s="230"/>
      <c r="H362" s="230"/>
      <c r="I362" s="230"/>
      <c r="J362" s="230"/>
      <c r="K362" s="230"/>
      <c r="L362" s="230"/>
      <c r="M362" s="230"/>
      <c r="N362" s="230"/>
      <c r="O362" s="230"/>
      <c r="P362" s="233"/>
      <c r="Q362" s="230"/>
      <c r="R362" s="208"/>
      <c r="S362" s="239"/>
      <c r="T362" s="239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30"/>
      <c r="F363" s="230"/>
      <c r="G363" s="230"/>
      <c r="H363" s="230"/>
      <c r="I363" s="230"/>
      <c r="J363" s="230"/>
      <c r="K363" s="230"/>
      <c r="L363" s="230"/>
      <c r="M363" s="230"/>
      <c r="N363" s="230"/>
      <c r="O363" s="230"/>
      <c r="P363" s="233"/>
      <c r="Q363" s="230"/>
      <c r="R363" s="208"/>
      <c r="S363" s="239"/>
      <c r="T363" s="239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30"/>
      <c r="F364" s="230"/>
      <c r="G364" s="230"/>
      <c r="H364" s="230"/>
      <c r="I364" s="230"/>
      <c r="J364" s="230"/>
      <c r="K364" s="230"/>
      <c r="L364" s="230"/>
      <c r="M364" s="230"/>
      <c r="N364" s="230"/>
      <c r="O364" s="230"/>
      <c r="P364" s="233"/>
      <c r="Q364" s="230"/>
      <c r="R364" s="208"/>
      <c r="S364" s="239"/>
      <c r="T364" s="239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30"/>
      <c r="F365" s="230"/>
      <c r="G365" s="230"/>
      <c r="H365" s="230"/>
      <c r="I365" s="230"/>
      <c r="J365" s="230"/>
      <c r="K365" s="230"/>
      <c r="L365" s="230"/>
      <c r="M365" s="230"/>
      <c r="N365" s="230"/>
      <c r="O365" s="230"/>
      <c r="P365" s="233"/>
      <c r="Q365" s="230"/>
      <c r="R365" s="208"/>
      <c r="S365" s="239"/>
      <c r="T365" s="239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30"/>
      <c r="F366" s="230"/>
      <c r="G366" s="230"/>
      <c r="H366" s="230"/>
      <c r="I366" s="230"/>
      <c r="J366" s="230"/>
      <c r="K366" s="230"/>
      <c r="L366" s="230"/>
      <c r="M366" s="230"/>
      <c r="N366" s="230"/>
      <c r="O366" s="230"/>
      <c r="P366" s="233"/>
      <c r="Q366" s="230"/>
      <c r="R366" s="208"/>
      <c r="S366" s="239"/>
      <c r="T366" s="239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30"/>
      <c r="F367" s="230"/>
      <c r="G367" s="230"/>
      <c r="H367" s="230"/>
      <c r="I367" s="230"/>
      <c r="J367" s="230"/>
      <c r="K367" s="230"/>
      <c r="L367" s="230"/>
      <c r="M367" s="230"/>
      <c r="N367" s="230"/>
      <c r="O367" s="230"/>
      <c r="P367" s="233"/>
      <c r="Q367" s="230"/>
      <c r="R367" s="208"/>
      <c r="S367" s="239"/>
      <c r="T367" s="239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30"/>
      <c r="F368" s="230"/>
      <c r="G368" s="230"/>
      <c r="H368" s="230"/>
      <c r="I368" s="230"/>
      <c r="J368" s="230"/>
      <c r="K368" s="230"/>
      <c r="L368" s="230"/>
      <c r="M368" s="230"/>
      <c r="N368" s="230"/>
      <c r="O368" s="230"/>
      <c r="P368" s="233"/>
      <c r="Q368" s="230"/>
      <c r="R368" s="208"/>
      <c r="S368" s="239"/>
      <c r="T368" s="239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30"/>
      <c r="F369" s="230"/>
      <c r="G369" s="230"/>
      <c r="H369" s="230"/>
      <c r="I369" s="230"/>
      <c r="J369" s="230"/>
      <c r="K369" s="230"/>
      <c r="L369" s="230"/>
      <c r="M369" s="230"/>
      <c r="N369" s="230"/>
      <c r="O369" s="230"/>
      <c r="P369" s="233"/>
      <c r="Q369" s="230"/>
      <c r="R369" s="208"/>
      <c r="S369" s="239"/>
      <c r="T369" s="239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30"/>
      <c r="F370" s="230"/>
      <c r="G370" s="230"/>
      <c r="H370" s="230"/>
      <c r="I370" s="230"/>
      <c r="J370" s="230"/>
      <c r="K370" s="230"/>
      <c r="L370" s="230"/>
      <c r="M370" s="230"/>
      <c r="N370" s="230"/>
      <c r="O370" s="230"/>
      <c r="P370" s="233"/>
      <c r="Q370" s="230"/>
      <c r="R370" s="208"/>
      <c r="S370" s="239"/>
      <c r="T370" s="239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30"/>
      <c r="F371" s="230"/>
      <c r="G371" s="230"/>
      <c r="H371" s="230"/>
      <c r="I371" s="230"/>
      <c r="J371" s="230"/>
      <c r="K371" s="230"/>
      <c r="L371" s="230"/>
      <c r="M371" s="230"/>
      <c r="N371" s="230"/>
      <c r="O371" s="230"/>
      <c r="P371" s="233"/>
      <c r="Q371" s="230"/>
      <c r="R371" s="208"/>
      <c r="S371" s="239"/>
      <c r="T371" s="239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30"/>
      <c r="F372" s="230"/>
      <c r="G372" s="230"/>
      <c r="H372" s="230"/>
      <c r="I372" s="230"/>
      <c r="J372" s="230"/>
      <c r="K372" s="230"/>
      <c r="L372" s="230"/>
      <c r="M372" s="230"/>
      <c r="N372" s="230"/>
      <c r="O372" s="230"/>
      <c r="P372" s="233"/>
      <c r="Q372" s="230"/>
      <c r="R372" s="208"/>
      <c r="S372" s="239"/>
      <c r="T372" s="239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30"/>
      <c r="F373" s="230"/>
      <c r="G373" s="230"/>
      <c r="H373" s="230"/>
      <c r="I373" s="230"/>
      <c r="J373" s="230"/>
      <c r="K373" s="230"/>
      <c r="L373" s="230"/>
      <c r="M373" s="230"/>
      <c r="N373" s="230"/>
      <c r="O373" s="230"/>
      <c r="P373" s="233"/>
      <c r="Q373" s="230"/>
      <c r="R373" s="208"/>
      <c r="S373" s="239"/>
      <c r="T373" s="239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30"/>
      <c r="F374" s="230"/>
      <c r="G374" s="230"/>
      <c r="H374" s="230"/>
      <c r="I374" s="230"/>
      <c r="J374" s="230"/>
      <c r="K374" s="230"/>
      <c r="L374" s="230"/>
      <c r="M374" s="230"/>
      <c r="N374" s="230"/>
      <c r="O374" s="230"/>
      <c r="P374" s="233"/>
      <c r="Q374" s="230"/>
      <c r="R374" s="208"/>
      <c r="S374" s="239"/>
      <c r="T374" s="239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30"/>
      <c r="F375" s="230"/>
      <c r="G375" s="230"/>
      <c r="H375" s="230"/>
      <c r="I375" s="230"/>
      <c r="J375" s="230"/>
      <c r="K375" s="230"/>
      <c r="L375" s="230"/>
      <c r="M375" s="230"/>
      <c r="N375" s="230"/>
      <c r="O375" s="230"/>
      <c r="P375" s="233"/>
      <c r="Q375" s="230"/>
      <c r="R375" s="208"/>
      <c r="S375" s="239"/>
      <c r="T375" s="239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30"/>
      <c r="F376" s="230"/>
      <c r="G376" s="230"/>
      <c r="H376" s="230"/>
      <c r="I376" s="230"/>
      <c r="J376" s="230"/>
      <c r="K376" s="230"/>
      <c r="L376" s="230"/>
      <c r="M376" s="230"/>
      <c r="N376" s="230"/>
      <c r="O376" s="230"/>
      <c r="P376" s="233"/>
      <c r="Q376" s="230"/>
      <c r="R376" s="208"/>
      <c r="S376" s="239"/>
      <c r="T376" s="239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30"/>
      <c r="F377" s="230"/>
      <c r="G377" s="230"/>
      <c r="H377" s="230"/>
      <c r="I377" s="230"/>
      <c r="J377" s="230"/>
      <c r="K377" s="230"/>
      <c r="L377" s="230"/>
      <c r="M377" s="230"/>
      <c r="N377" s="230"/>
      <c r="O377" s="230"/>
      <c r="P377" s="233"/>
      <c r="Q377" s="230"/>
      <c r="R377" s="208"/>
      <c r="S377" s="239"/>
      <c r="T377" s="239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30"/>
      <c r="F378" s="230"/>
      <c r="G378" s="230"/>
      <c r="H378" s="230"/>
      <c r="I378" s="230"/>
      <c r="J378" s="230"/>
      <c r="K378" s="230"/>
      <c r="L378" s="230"/>
      <c r="M378" s="230"/>
      <c r="N378" s="230"/>
      <c r="O378" s="230"/>
      <c r="P378" s="233"/>
      <c r="Q378" s="230"/>
      <c r="R378" s="208"/>
      <c r="S378" s="239"/>
      <c r="T378" s="239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30"/>
      <c r="F379" s="230"/>
      <c r="G379" s="230"/>
      <c r="H379" s="230"/>
      <c r="I379" s="230"/>
      <c r="J379" s="230"/>
      <c r="K379" s="230"/>
      <c r="L379" s="230"/>
      <c r="M379" s="230"/>
      <c r="N379" s="230"/>
      <c r="O379" s="230"/>
      <c r="P379" s="233"/>
      <c r="Q379" s="230"/>
      <c r="R379" s="208"/>
      <c r="S379" s="239"/>
      <c r="T379" s="239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30"/>
      <c r="F380" s="230"/>
      <c r="G380" s="230"/>
      <c r="H380" s="230"/>
      <c r="I380" s="230"/>
      <c r="J380" s="230"/>
      <c r="K380" s="230"/>
      <c r="L380" s="230"/>
      <c r="M380" s="230"/>
      <c r="N380" s="230"/>
      <c r="O380" s="230"/>
      <c r="P380" s="233"/>
      <c r="Q380" s="230"/>
      <c r="R380" s="208"/>
      <c r="S380" s="239"/>
      <c r="T380" s="239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30"/>
      <c r="F381" s="230"/>
      <c r="G381" s="230"/>
      <c r="H381" s="230"/>
      <c r="I381" s="230"/>
      <c r="J381" s="230"/>
      <c r="K381" s="230"/>
      <c r="L381" s="230"/>
      <c r="M381" s="230"/>
      <c r="N381" s="230"/>
      <c r="O381" s="230"/>
      <c r="P381" s="233"/>
      <c r="Q381" s="230"/>
      <c r="R381" s="208"/>
      <c r="S381" s="239"/>
      <c r="T381" s="239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30"/>
      <c r="F382" s="230"/>
      <c r="G382" s="230"/>
      <c r="H382" s="230"/>
      <c r="I382" s="230"/>
      <c r="J382" s="230"/>
      <c r="K382" s="230"/>
      <c r="L382" s="230"/>
      <c r="M382" s="230"/>
      <c r="N382" s="230"/>
      <c r="O382" s="230"/>
      <c r="P382" s="233"/>
      <c r="Q382" s="230"/>
      <c r="R382" s="208"/>
      <c r="S382" s="239"/>
      <c r="T382" s="239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30"/>
      <c r="F383" s="230"/>
      <c r="G383" s="230"/>
      <c r="H383" s="230"/>
      <c r="I383" s="230"/>
      <c r="J383" s="230"/>
      <c r="K383" s="230"/>
      <c r="L383" s="230"/>
      <c r="M383" s="230"/>
      <c r="N383" s="230"/>
      <c r="O383" s="230"/>
      <c r="P383" s="233"/>
      <c r="Q383" s="230"/>
      <c r="R383" s="208"/>
      <c r="S383" s="239"/>
      <c r="T383" s="239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30"/>
      <c r="F384" s="230"/>
      <c r="G384" s="230"/>
      <c r="H384" s="230"/>
      <c r="I384" s="230"/>
      <c r="J384" s="230"/>
      <c r="K384" s="230"/>
      <c r="L384" s="230"/>
      <c r="M384" s="230"/>
      <c r="N384" s="230"/>
      <c r="O384" s="230"/>
      <c r="P384" s="233"/>
      <c r="Q384" s="230"/>
      <c r="R384" s="208"/>
      <c r="S384" s="239"/>
      <c r="T384" s="239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30"/>
      <c r="F385" s="230"/>
      <c r="G385" s="230"/>
      <c r="H385" s="230"/>
      <c r="I385" s="230"/>
      <c r="J385" s="230"/>
      <c r="K385" s="230"/>
      <c r="L385" s="230"/>
      <c r="M385" s="230"/>
      <c r="N385" s="230"/>
      <c r="O385" s="230"/>
      <c r="P385" s="233"/>
      <c r="Q385" s="230"/>
      <c r="R385" s="208"/>
      <c r="S385" s="239"/>
      <c r="T385" s="239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30"/>
      <c r="F386" s="230"/>
      <c r="G386" s="230"/>
      <c r="H386" s="230"/>
      <c r="I386" s="230"/>
      <c r="J386" s="230"/>
      <c r="K386" s="230"/>
      <c r="L386" s="230"/>
      <c r="M386" s="230"/>
      <c r="N386" s="230"/>
      <c r="O386" s="230"/>
      <c r="P386" s="233"/>
      <c r="Q386" s="230"/>
      <c r="R386" s="208"/>
      <c r="S386" s="239"/>
      <c r="T386" s="239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30"/>
      <c r="F387" s="230"/>
      <c r="G387" s="230"/>
      <c r="H387" s="230"/>
      <c r="I387" s="230"/>
      <c r="J387" s="230"/>
      <c r="K387" s="230"/>
      <c r="L387" s="230"/>
      <c r="M387" s="230"/>
      <c r="N387" s="230"/>
      <c r="O387" s="230"/>
      <c r="P387" s="233"/>
      <c r="Q387" s="230"/>
      <c r="R387" s="208"/>
      <c r="S387" s="239"/>
      <c r="T387" s="239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30"/>
      <c r="F388" s="230"/>
      <c r="G388" s="230"/>
      <c r="H388" s="230"/>
      <c r="I388" s="230"/>
      <c r="J388" s="230"/>
      <c r="K388" s="230"/>
      <c r="L388" s="230"/>
      <c r="M388" s="230"/>
      <c r="N388" s="230"/>
      <c r="O388" s="230"/>
      <c r="P388" s="233"/>
      <c r="Q388" s="230"/>
      <c r="R388" s="208"/>
      <c r="S388" s="239"/>
      <c r="T388" s="239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30"/>
      <c r="F389" s="230"/>
      <c r="G389" s="230"/>
      <c r="H389" s="230"/>
      <c r="I389" s="230"/>
      <c r="J389" s="230"/>
      <c r="K389" s="230"/>
      <c r="L389" s="230"/>
      <c r="M389" s="230"/>
      <c r="N389" s="230"/>
      <c r="O389" s="230"/>
      <c r="P389" s="233"/>
      <c r="Q389" s="230"/>
      <c r="R389" s="208"/>
      <c r="S389" s="239"/>
      <c r="T389" s="239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30"/>
      <c r="F390" s="230"/>
      <c r="G390" s="230"/>
      <c r="H390" s="230"/>
      <c r="I390" s="230"/>
      <c r="J390" s="230"/>
      <c r="K390" s="230"/>
      <c r="L390" s="230"/>
      <c r="M390" s="230"/>
      <c r="N390" s="230"/>
      <c r="O390" s="230"/>
      <c r="P390" s="233"/>
      <c r="Q390" s="230"/>
      <c r="R390" s="208"/>
      <c r="S390" s="239"/>
      <c r="T390" s="239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30"/>
      <c r="F391" s="230"/>
      <c r="G391" s="230"/>
      <c r="H391" s="230"/>
      <c r="I391" s="230"/>
      <c r="J391" s="230"/>
      <c r="K391" s="230"/>
      <c r="L391" s="230"/>
      <c r="M391" s="230"/>
      <c r="N391" s="230"/>
      <c r="O391" s="230"/>
      <c r="P391" s="233"/>
      <c r="Q391" s="230"/>
      <c r="R391" s="208"/>
      <c r="S391" s="239"/>
      <c r="T391" s="239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30"/>
      <c r="F392" s="230"/>
      <c r="G392" s="230"/>
      <c r="H392" s="230"/>
      <c r="I392" s="230"/>
      <c r="J392" s="230"/>
      <c r="K392" s="230"/>
      <c r="L392" s="230"/>
      <c r="M392" s="230"/>
      <c r="N392" s="230"/>
      <c r="O392" s="230"/>
      <c r="P392" s="233"/>
      <c r="Q392" s="230"/>
      <c r="R392" s="208"/>
      <c r="S392" s="239"/>
      <c r="T392" s="239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30"/>
      <c r="F393" s="230"/>
      <c r="G393" s="230"/>
      <c r="H393" s="230"/>
      <c r="I393" s="230"/>
      <c r="J393" s="230"/>
      <c r="K393" s="230"/>
      <c r="L393" s="230"/>
      <c r="M393" s="230"/>
      <c r="N393" s="230"/>
      <c r="O393" s="230"/>
      <c r="P393" s="233"/>
      <c r="Q393" s="230"/>
      <c r="R393" s="208"/>
      <c r="S393" s="239"/>
      <c r="T393" s="239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30"/>
      <c r="F394" s="230"/>
      <c r="G394" s="230"/>
      <c r="H394" s="230"/>
      <c r="I394" s="230"/>
      <c r="J394" s="230"/>
      <c r="K394" s="230"/>
      <c r="L394" s="230"/>
      <c r="M394" s="230"/>
      <c r="N394" s="230"/>
      <c r="O394" s="230"/>
      <c r="P394" s="233"/>
      <c r="Q394" s="230"/>
      <c r="R394" s="208"/>
      <c r="S394" s="239"/>
      <c r="T394" s="239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30"/>
      <c r="F395" s="230"/>
      <c r="G395" s="230"/>
      <c r="H395" s="230"/>
      <c r="I395" s="230"/>
      <c r="J395" s="230"/>
      <c r="K395" s="230"/>
      <c r="L395" s="230"/>
      <c r="M395" s="230"/>
      <c r="N395" s="230"/>
      <c r="O395" s="230"/>
      <c r="P395" s="233"/>
      <c r="Q395" s="230"/>
      <c r="R395" s="208"/>
      <c r="S395" s="239"/>
      <c r="T395" s="239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30"/>
      <c r="F396" s="230"/>
      <c r="G396" s="230"/>
      <c r="H396" s="230"/>
      <c r="I396" s="230"/>
      <c r="J396" s="230"/>
      <c r="K396" s="230"/>
      <c r="L396" s="230"/>
      <c r="M396" s="230"/>
      <c r="N396" s="230"/>
      <c r="O396" s="230"/>
      <c r="P396" s="233"/>
      <c r="Q396" s="230"/>
      <c r="R396" s="208"/>
      <c r="S396" s="239"/>
      <c r="T396" s="239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30"/>
      <c r="F397" s="230"/>
      <c r="G397" s="230"/>
      <c r="H397" s="230"/>
      <c r="I397" s="230"/>
      <c r="J397" s="230"/>
      <c r="K397" s="230"/>
      <c r="L397" s="230"/>
      <c r="M397" s="230"/>
      <c r="N397" s="230"/>
      <c r="O397" s="230"/>
      <c r="P397" s="233"/>
      <c r="Q397" s="230"/>
      <c r="R397" s="208"/>
      <c r="S397" s="239"/>
      <c r="T397" s="239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30"/>
      <c r="F398" s="230"/>
      <c r="G398" s="230"/>
      <c r="H398" s="230"/>
      <c r="I398" s="230"/>
      <c r="J398" s="230"/>
      <c r="K398" s="230"/>
      <c r="L398" s="230"/>
      <c r="M398" s="230"/>
      <c r="N398" s="230"/>
      <c r="O398" s="230"/>
      <c r="P398" s="233"/>
      <c r="Q398" s="230"/>
      <c r="R398" s="208"/>
      <c r="S398" s="239"/>
      <c r="T398" s="239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30"/>
      <c r="F399" s="230"/>
      <c r="G399" s="230"/>
      <c r="H399" s="230"/>
      <c r="I399" s="230"/>
      <c r="J399" s="230"/>
      <c r="K399" s="230"/>
      <c r="L399" s="230"/>
      <c r="M399" s="230"/>
      <c r="N399" s="230"/>
      <c r="O399" s="230"/>
      <c r="P399" s="233"/>
      <c r="Q399" s="230"/>
      <c r="R399" s="208"/>
      <c r="S399" s="239"/>
      <c r="T399" s="239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30"/>
      <c r="F400" s="230"/>
      <c r="G400" s="230"/>
      <c r="H400" s="230"/>
      <c r="I400" s="230"/>
      <c r="J400" s="230"/>
      <c r="K400" s="230"/>
      <c r="L400" s="230"/>
      <c r="M400" s="230"/>
      <c r="N400" s="230"/>
      <c r="O400" s="230"/>
      <c r="P400" s="233"/>
      <c r="Q400" s="230"/>
      <c r="R400" s="208"/>
      <c r="S400" s="239"/>
      <c r="T400" s="239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30"/>
      <c r="F401" s="230"/>
      <c r="G401" s="230"/>
      <c r="H401" s="230"/>
      <c r="I401" s="230"/>
      <c r="J401" s="230"/>
      <c r="K401" s="230"/>
      <c r="L401" s="230"/>
      <c r="M401" s="230"/>
      <c r="N401" s="230"/>
      <c r="O401" s="230"/>
      <c r="P401" s="233"/>
      <c r="Q401" s="230"/>
      <c r="R401" s="208"/>
      <c r="S401" s="239"/>
      <c r="T401" s="239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30"/>
      <c r="F402" s="230"/>
      <c r="G402" s="230"/>
      <c r="H402" s="230"/>
      <c r="I402" s="230"/>
      <c r="J402" s="230"/>
      <c r="K402" s="230"/>
      <c r="L402" s="230"/>
      <c r="M402" s="230"/>
      <c r="N402" s="230"/>
      <c r="O402" s="230"/>
      <c r="P402" s="233"/>
      <c r="Q402" s="230"/>
      <c r="R402" s="208"/>
      <c r="S402" s="239"/>
      <c r="T402" s="239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30"/>
      <c r="F403" s="230"/>
      <c r="G403" s="230"/>
      <c r="H403" s="230"/>
      <c r="I403" s="230"/>
      <c r="J403" s="230"/>
      <c r="K403" s="230"/>
      <c r="L403" s="230"/>
      <c r="M403" s="230"/>
      <c r="N403" s="230"/>
      <c r="O403" s="230"/>
      <c r="P403" s="233"/>
      <c r="Q403" s="230"/>
      <c r="R403" s="208"/>
      <c r="S403" s="239"/>
      <c r="T403" s="239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30"/>
      <c r="F404" s="230"/>
      <c r="G404" s="230"/>
      <c r="H404" s="230"/>
      <c r="I404" s="230"/>
      <c r="J404" s="230"/>
      <c r="K404" s="230"/>
      <c r="L404" s="230"/>
      <c r="M404" s="230"/>
      <c r="N404" s="230"/>
      <c r="O404" s="230"/>
      <c r="P404" s="233"/>
      <c r="Q404" s="230"/>
      <c r="R404" s="208"/>
      <c r="S404" s="239"/>
      <c r="T404" s="239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30"/>
      <c r="F405" s="230"/>
      <c r="G405" s="230"/>
      <c r="H405" s="230"/>
      <c r="I405" s="230"/>
      <c r="J405" s="230"/>
      <c r="K405" s="230"/>
      <c r="L405" s="230"/>
      <c r="M405" s="230"/>
      <c r="N405" s="230"/>
      <c r="O405" s="230"/>
      <c r="P405" s="233"/>
      <c r="Q405" s="230"/>
      <c r="R405" s="208"/>
      <c r="S405" s="239"/>
      <c r="T405" s="239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30"/>
      <c r="F406" s="230"/>
      <c r="G406" s="230"/>
      <c r="H406" s="230"/>
      <c r="I406" s="230"/>
      <c r="J406" s="230"/>
      <c r="K406" s="230"/>
      <c r="L406" s="230"/>
      <c r="M406" s="230"/>
      <c r="N406" s="230"/>
      <c r="O406" s="230"/>
      <c r="P406" s="233"/>
      <c r="Q406" s="230"/>
      <c r="R406" s="208"/>
      <c r="S406" s="239"/>
      <c r="T406" s="239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30"/>
      <c r="F407" s="230"/>
      <c r="G407" s="230"/>
      <c r="H407" s="230"/>
      <c r="I407" s="230"/>
      <c r="J407" s="230"/>
      <c r="K407" s="230"/>
      <c r="L407" s="230"/>
      <c r="M407" s="230"/>
      <c r="N407" s="230"/>
      <c r="O407" s="230"/>
      <c r="P407" s="233"/>
      <c r="Q407" s="230"/>
      <c r="R407" s="208"/>
      <c r="S407" s="239"/>
      <c r="T407" s="239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30"/>
      <c r="F408" s="230"/>
      <c r="G408" s="230"/>
      <c r="H408" s="230"/>
      <c r="I408" s="230"/>
      <c r="J408" s="230"/>
      <c r="K408" s="230"/>
      <c r="L408" s="230"/>
      <c r="M408" s="230"/>
      <c r="N408" s="230"/>
      <c r="O408" s="230"/>
      <c r="P408" s="233"/>
      <c r="Q408" s="230"/>
      <c r="R408" s="208"/>
      <c r="S408" s="239"/>
      <c r="T408" s="239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30"/>
      <c r="F409" s="230"/>
      <c r="G409" s="230"/>
      <c r="H409" s="230"/>
      <c r="I409" s="230"/>
      <c r="J409" s="230"/>
      <c r="K409" s="230"/>
      <c r="L409" s="230"/>
      <c r="M409" s="230"/>
      <c r="N409" s="230"/>
      <c r="O409" s="230"/>
      <c r="P409" s="233"/>
      <c r="Q409" s="230"/>
      <c r="R409" s="208"/>
      <c r="S409" s="239"/>
      <c r="T409" s="239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30"/>
      <c r="F410" s="230"/>
      <c r="G410" s="230"/>
      <c r="H410" s="230"/>
      <c r="I410" s="230"/>
      <c r="J410" s="230"/>
      <c r="K410" s="230"/>
      <c r="L410" s="230"/>
      <c r="M410" s="230"/>
      <c r="N410" s="230"/>
      <c r="O410" s="230"/>
      <c r="P410" s="233"/>
      <c r="Q410" s="230"/>
      <c r="R410" s="208"/>
      <c r="S410" s="239"/>
      <c r="T410" s="239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30"/>
      <c r="F411" s="230"/>
      <c r="G411" s="230"/>
      <c r="H411" s="230"/>
      <c r="I411" s="230"/>
      <c r="J411" s="230"/>
      <c r="K411" s="230"/>
      <c r="L411" s="230"/>
      <c r="M411" s="230"/>
      <c r="N411" s="230"/>
      <c r="O411" s="230"/>
      <c r="P411" s="233"/>
      <c r="Q411" s="230"/>
      <c r="R411" s="208"/>
      <c r="S411" s="239"/>
      <c r="T411" s="239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30"/>
      <c r="F412" s="230"/>
      <c r="G412" s="230"/>
      <c r="H412" s="230"/>
      <c r="I412" s="230"/>
      <c r="J412" s="230"/>
      <c r="K412" s="230"/>
      <c r="L412" s="230"/>
      <c r="M412" s="230"/>
      <c r="N412" s="230"/>
      <c r="O412" s="230"/>
      <c r="P412" s="233"/>
      <c r="Q412" s="230"/>
      <c r="R412" s="208"/>
      <c r="S412" s="239"/>
      <c r="T412" s="239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30"/>
      <c r="F413" s="230"/>
      <c r="G413" s="230"/>
      <c r="H413" s="230"/>
      <c r="I413" s="230"/>
      <c r="J413" s="230"/>
      <c r="K413" s="230"/>
      <c r="L413" s="230"/>
      <c r="M413" s="230"/>
      <c r="N413" s="230"/>
      <c r="O413" s="230"/>
      <c r="P413" s="233"/>
      <c r="Q413" s="230"/>
      <c r="R413" s="208"/>
      <c r="S413" s="239"/>
      <c r="T413" s="239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30"/>
      <c r="F414" s="230"/>
      <c r="G414" s="230"/>
      <c r="H414" s="230"/>
      <c r="I414" s="230"/>
      <c r="J414" s="230"/>
      <c r="K414" s="230"/>
      <c r="L414" s="230"/>
      <c r="M414" s="230"/>
      <c r="N414" s="230"/>
      <c r="O414" s="230"/>
      <c r="P414" s="233"/>
      <c r="Q414" s="230"/>
      <c r="R414" s="208"/>
      <c r="S414" s="239"/>
      <c r="T414" s="239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30"/>
      <c r="F415" s="230"/>
      <c r="G415" s="230"/>
      <c r="H415" s="230"/>
      <c r="I415" s="230"/>
      <c r="J415" s="230"/>
      <c r="K415" s="230"/>
      <c r="L415" s="230"/>
      <c r="M415" s="230"/>
      <c r="N415" s="230"/>
      <c r="O415" s="230"/>
      <c r="P415" s="233"/>
      <c r="Q415" s="230"/>
      <c r="R415" s="208"/>
      <c r="S415" s="239"/>
      <c r="T415" s="239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30"/>
      <c r="F416" s="230"/>
      <c r="G416" s="230"/>
      <c r="H416" s="230"/>
      <c r="I416" s="230"/>
      <c r="J416" s="230"/>
      <c r="K416" s="230"/>
      <c r="L416" s="230"/>
      <c r="M416" s="230"/>
      <c r="N416" s="230"/>
      <c r="O416" s="230"/>
      <c r="P416" s="233"/>
      <c r="Q416" s="230"/>
      <c r="R416" s="208"/>
      <c r="S416" s="239"/>
      <c r="T416" s="239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30"/>
      <c r="F417" s="230"/>
      <c r="G417" s="230"/>
      <c r="H417" s="230"/>
      <c r="I417" s="230"/>
      <c r="J417" s="230"/>
      <c r="K417" s="230"/>
      <c r="L417" s="230"/>
      <c r="M417" s="230"/>
      <c r="N417" s="230"/>
      <c r="O417" s="230"/>
      <c r="P417" s="233"/>
      <c r="Q417" s="230"/>
      <c r="R417" s="208"/>
      <c r="S417" s="239"/>
      <c r="T417" s="239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30"/>
      <c r="F418" s="230"/>
      <c r="G418" s="230"/>
      <c r="H418" s="230"/>
      <c r="I418" s="230"/>
      <c r="J418" s="230"/>
      <c r="K418" s="230"/>
      <c r="L418" s="230"/>
      <c r="M418" s="230"/>
      <c r="N418" s="230"/>
      <c r="O418" s="230"/>
      <c r="P418" s="233"/>
      <c r="Q418" s="230"/>
      <c r="R418" s="208"/>
      <c r="S418" s="239"/>
      <c r="T418" s="239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30"/>
      <c r="F419" s="230"/>
      <c r="G419" s="230"/>
      <c r="H419" s="230"/>
      <c r="I419" s="230"/>
      <c r="J419" s="230"/>
      <c r="K419" s="230"/>
      <c r="L419" s="230"/>
      <c r="M419" s="230"/>
      <c r="N419" s="230"/>
      <c r="O419" s="230"/>
      <c r="P419" s="233"/>
      <c r="Q419" s="230"/>
      <c r="R419" s="208"/>
      <c r="S419" s="239"/>
      <c r="T419" s="239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30"/>
      <c r="F420" s="230"/>
      <c r="G420" s="230"/>
      <c r="H420" s="230"/>
      <c r="I420" s="230"/>
      <c r="J420" s="230"/>
      <c r="K420" s="230"/>
      <c r="L420" s="230"/>
      <c r="M420" s="230"/>
      <c r="N420" s="230"/>
      <c r="O420" s="230"/>
      <c r="P420" s="233"/>
      <c r="Q420" s="230"/>
      <c r="R420" s="208"/>
      <c r="S420" s="239"/>
      <c r="T420" s="239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30"/>
      <c r="F421" s="230"/>
      <c r="G421" s="230"/>
      <c r="H421" s="230"/>
      <c r="I421" s="230"/>
      <c r="J421" s="230"/>
      <c r="K421" s="230"/>
      <c r="L421" s="230"/>
      <c r="M421" s="230"/>
      <c r="N421" s="230"/>
      <c r="O421" s="230"/>
      <c r="P421" s="233"/>
      <c r="Q421" s="230"/>
      <c r="R421" s="208"/>
      <c r="S421" s="239"/>
      <c r="T421" s="239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30"/>
      <c r="F422" s="230"/>
      <c r="G422" s="230"/>
      <c r="H422" s="230"/>
      <c r="I422" s="230"/>
      <c r="J422" s="230"/>
      <c r="K422" s="230"/>
      <c r="L422" s="230"/>
      <c r="M422" s="230"/>
      <c r="N422" s="230"/>
      <c r="O422" s="230"/>
      <c r="P422" s="233"/>
      <c r="Q422" s="230"/>
      <c r="R422" s="208"/>
      <c r="S422" s="239"/>
      <c r="T422" s="239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30"/>
      <c r="F423" s="230"/>
      <c r="G423" s="230"/>
      <c r="H423" s="230"/>
      <c r="I423" s="230"/>
      <c r="J423" s="230"/>
      <c r="K423" s="230"/>
      <c r="L423" s="230"/>
      <c r="M423" s="230"/>
      <c r="N423" s="230"/>
      <c r="O423" s="230"/>
      <c r="P423" s="233"/>
      <c r="Q423" s="230"/>
      <c r="R423" s="208"/>
      <c r="S423" s="239"/>
      <c r="T423" s="239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30"/>
      <c r="F424" s="230"/>
      <c r="G424" s="230"/>
      <c r="H424" s="230"/>
      <c r="I424" s="230"/>
      <c r="J424" s="230"/>
      <c r="K424" s="230"/>
      <c r="L424" s="230"/>
      <c r="M424" s="230"/>
      <c r="N424" s="230"/>
      <c r="O424" s="230"/>
      <c r="P424" s="233"/>
      <c r="Q424" s="230"/>
      <c r="R424" s="208"/>
      <c r="S424" s="239"/>
      <c r="T424" s="239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30"/>
      <c r="F425" s="230"/>
      <c r="G425" s="230"/>
      <c r="H425" s="230"/>
      <c r="I425" s="230"/>
      <c r="J425" s="230"/>
      <c r="K425" s="230"/>
      <c r="L425" s="230"/>
      <c r="M425" s="230"/>
      <c r="N425" s="230"/>
      <c r="O425" s="230"/>
      <c r="P425" s="233"/>
      <c r="Q425" s="230"/>
      <c r="R425" s="208"/>
      <c r="S425" s="239"/>
      <c r="T425" s="239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30"/>
      <c r="F426" s="230"/>
      <c r="G426" s="230"/>
      <c r="H426" s="230"/>
      <c r="I426" s="230"/>
      <c r="J426" s="230"/>
      <c r="K426" s="230"/>
      <c r="L426" s="230"/>
      <c r="M426" s="230"/>
      <c r="N426" s="230"/>
      <c r="O426" s="230"/>
      <c r="P426" s="233"/>
      <c r="Q426" s="230"/>
      <c r="R426" s="208"/>
      <c r="S426" s="239"/>
      <c r="T426" s="239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30"/>
      <c r="F427" s="230"/>
      <c r="G427" s="230"/>
      <c r="H427" s="230"/>
      <c r="I427" s="230"/>
      <c r="J427" s="230"/>
      <c r="K427" s="230"/>
      <c r="L427" s="230"/>
      <c r="M427" s="230"/>
      <c r="N427" s="230"/>
      <c r="O427" s="230"/>
      <c r="P427" s="233"/>
      <c r="Q427" s="230"/>
      <c r="R427" s="208"/>
      <c r="S427" s="239"/>
      <c r="T427" s="239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30"/>
      <c r="F428" s="230"/>
      <c r="G428" s="230"/>
      <c r="H428" s="230"/>
      <c r="I428" s="230"/>
      <c r="J428" s="230"/>
      <c r="K428" s="230"/>
      <c r="L428" s="230"/>
      <c r="M428" s="230"/>
      <c r="N428" s="230"/>
      <c r="O428" s="230"/>
      <c r="P428" s="233"/>
      <c r="Q428" s="230"/>
      <c r="R428" s="208"/>
      <c r="S428" s="239"/>
      <c r="T428" s="239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30"/>
      <c r="F429" s="230"/>
      <c r="G429" s="230"/>
      <c r="H429" s="230"/>
      <c r="I429" s="230"/>
      <c r="J429" s="230"/>
      <c r="K429" s="230"/>
      <c r="L429" s="230"/>
      <c r="M429" s="230"/>
      <c r="N429" s="230"/>
      <c r="O429" s="230"/>
      <c r="P429" s="233"/>
      <c r="Q429" s="230"/>
      <c r="R429" s="208"/>
      <c r="S429" s="239"/>
      <c r="T429" s="239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30"/>
      <c r="F430" s="230"/>
      <c r="G430" s="230"/>
      <c r="H430" s="230"/>
      <c r="I430" s="230"/>
      <c r="J430" s="230"/>
      <c r="K430" s="230"/>
      <c r="L430" s="230"/>
      <c r="M430" s="230"/>
      <c r="N430" s="230"/>
      <c r="O430" s="230"/>
      <c r="P430" s="233"/>
      <c r="Q430" s="230"/>
      <c r="R430" s="208"/>
      <c r="S430" s="239"/>
      <c r="T430" s="239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30"/>
      <c r="F431" s="230"/>
      <c r="G431" s="230"/>
      <c r="H431" s="230"/>
      <c r="I431" s="230"/>
      <c r="J431" s="230"/>
      <c r="K431" s="230"/>
      <c r="L431" s="230"/>
      <c r="M431" s="230"/>
      <c r="N431" s="230"/>
      <c r="O431" s="230"/>
      <c r="P431" s="233"/>
      <c r="Q431" s="230"/>
      <c r="R431" s="208"/>
      <c r="S431" s="239"/>
      <c r="T431" s="239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30"/>
      <c r="F432" s="230"/>
      <c r="G432" s="230"/>
      <c r="H432" s="230"/>
      <c r="I432" s="230"/>
      <c r="J432" s="230"/>
      <c r="K432" s="230"/>
      <c r="L432" s="230"/>
      <c r="M432" s="230"/>
      <c r="N432" s="230"/>
      <c r="O432" s="230"/>
      <c r="P432" s="233"/>
      <c r="Q432" s="230"/>
      <c r="R432" s="208"/>
      <c r="S432" s="239"/>
      <c r="T432" s="239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30"/>
      <c r="F433" s="230"/>
      <c r="G433" s="230"/>
      <c r="H433" s="230"/>
      <c r="I433" s="230"/>
      <c r="J433" s="230"/>
      <c r="K433" s="230"/>
      <c r="L433" s="230"/>
      <c r="M433" s="230"/>
      <c r="N433" s="230"/>
      <c r="O433" s="230"/>
      <c r="P433" s="233"/>
      <c r="Q433" s="230"/>
      <c r="R433" s="208"/>
      <c r="S433" s="239"/>
      <c r="T433" s="239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30"/>
      <c r="F434" s="230"/>
      <c r="G434" s="230"/>
      <c r="H434" s="230"/>
      <c r="I434" s="230"/>
      <c r="J434" s="230"/>
      <c r="K434" s="230"/>
      <c r="L434" s="230"/>
      <c r="M434" s="230"/>
      <c r="N434" s="230"/>
      <c r="O434" s="230"/>
      <c r="P434" s="233"/>
      <c r="Q434" s="230"/>
      <c r="R434" s="208"/>
      <c r="S434" s="239"/>
      <c r="T434" s="239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30"/>
      <c r="F435" s="230"/>
      <c r="G435" s="230"/>
      <c r="H435" s="230"/>
      <c r="I435" s="230"/>
      <c r="J435" s="230"/>
      <c r="K435" s="230"/>
      <c r="L435" s="230"/>
      <c r="M435" s="230"/>
      <c r="N435" s="230"/>
      <c r="O435" s="230"/>
      <c r="P435" s="233"/>
      <c r="Q435" s="230"/>
      <c r="R435" s="208"/>
      <c r="S435" s="239"/>
      <c r="T435" s="239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30"/>
      <c r="F436" s="230"/>
      <c r="G436" s="230"/>
      <c r="H436" s="230"/>
      <c r="I436" s="230"/>
      <c r="J436" s="230"/>
      <c r="K436" s="230"/>
      <c r="L436" s="230"/>
      <c r="M436" s="230"/>
      <c r="N436" s="230"/>
      <c r="O436" s="230"/>
      <c r="P436" s="233"/>
      <c r="Q436" s="230"/>
      <c r="R436" s="208"/>
      <c r="S436" s="239"/>
      <c r="T436" s="239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30"/>
      <c r="F437" s="230"/>
      <c r="G437" s="230"/>
      <c r="H437" s="230"/>
      <c r="I437" s="230"/>
      <c r="J437" s="230"/>
      <c r="K437" s="230"/>
      <c r="L437" s="230"/>
      <c r="M437" s="230"/>
      <c r="N437" s="230"/>
      <c r="O437" s="230"/>
      <c r="P437" s="233"/>
      <c r="Q437" s="230"/>
      <c r="R437" s="208"/>
      <c r="S437" s="239"/>
      <c r="T437" s="239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30"/>
      <c r="F438" s="230"/>
      <c r="G438" s="230"/>
      <c r="H438" s="230"/>
      <c r="I438" s="230"/>
      <c r="J438" s="230"/>
      <c r="K438" s="230"/>
      <c r="L438" s="230"/>
      <c r="M438" s="230"/>
      <c r="N438" s="230"/>
      <c r="O438" s="230"/>
      <c r="P438" s="233"/>
      <c r="Q438" s="230"/>
      <c r="R438" s="208"/>
      <c r="S438" s="239"/>
      <c r="T438" s="239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30"/>
      <c r="F439" s="230"/>
      <c r="G439" s="230"/>
      <c r="H439" s="230"/>
      <c r="I439" s="230"/>
      <c r="J439" s="230"/>
      <c r="K439" s="230"/>
      <c r="L439" s="230"/>
      <c r="M439" s="230"/>
      <c r="N439" s="230"/>
      <c r="O439" s="230"/>
      <c r="P439" s="233"/>
      <c r="Q439" s="230"/>
      <c r="R439" s="208"/>
      <c r="S439" s="239"/>
      <c r="T439" s="239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30"/>
      <c r="F440" s="230"/>
      <c r="G440" s="230"/>
      <c r="H440" s="230"/>
      <c r="I440" s="230"/>
      <c r="J440" s="230"/>
      <c r="K440" s="230"/>
      <c r="L440" s="230"/>
      <c r="M440" s="230"/>
      <c r="N440" s="230"/>
      <c r="O440" s="230"/>
      <c r="P440" s="233"/>
      <c r="Q440" s="230"/>
      <c r="R440" s="208"/>
      <c r="S440" s="239"/>
      <c r="T440" s="239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30"/>
      <c r="F441" s="230"/>
      <c r="G441" s="230"/>
      <c r="H441" s="230"/>
      <c r="I441" s="230"/>
      <c r="J441" s="230"/>
      <c r="K441" s="230"/>
      <c r="L441" s="230"/>
      <c r="M441" s="230"/>
      <c r="N441" s="230"/>
      <c r="O441" s="230"/>
      <c r="P441" s="233"/>
      <c r="Q441" s="230"/>
      <c r="R441" s="208"/>
      <c r="S441" s="239"/>
      <c r="T441" s="239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30"/>
      <c r="F442" s="230"/>
      <c r="G442" s="230"/>
      <c r="H442" s="230"/>
      <c r="I442" s="230"/>
      <c r="J442" s="230"/>
      <c r="K442" s="230"/>
      <c r="L442" s="230"/>
      <c r="M442" s="230"/>
      <c r="N442" s="230"/>
      <c r="O442" s="230"/>
      <c r="P442" s="233"/>
      <c r="Q442" s="230"/>
      <c r="R442" s="208"/>
      <c r="S442" s="239"/>
      <c r="T442" s="239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30"/>
      <c r="F443" s="230"/>
      <c r="G443" s="230"/>
      <c r="H443" s="230"/>
      <c r="I443" s="230"/>
      <c r="J443" s="230"/>
      <c r="K443" s="230"/>
      <c r="L443" s="230"/>
      <c r="M443" s="230"/>
      <c r="N443" s="230"/>
      <c r="O443" s="230"/>
      <c r="P443" s="233"/>
      <c r="Q443" s="230"/>
      <c r="R443" s="208"/>
      <c r="S443" s="239"/>
      <c r="T443" s="239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30"/>
      <c r="F444" s="230"/>
      <c r="G444" s="230"/>
      <c r="H444" s="230"/>
      <c r="I444" s="230"/>
      <c r="J444" s="230"/>
      <c r="K444" s="230"/>
      <c r="L444" s="230"/>
      <c r="M444" s="230"/>
      <c r="N444" s="230"/>
      <c r="O444" s="230"/>
      <c r="P444" s="233"/>
      <c r="Q444" s="230"/>
      <c r="R444" s="208"/>
      <c r="S444" s="239"/>
      <c r="T444" s="239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30"/>
      <c r="F445" s="230"/>
      <c r="G445" s="230"/>
      <c r="H445" s="230"/>
      <c r="I445" s="230"/>
      <c r="J445" s="230"/>
      <c r="K445" s="230"/>
      <c r="L445" s="230"/>
      <c r="M445" s="230"/>
      <c r="N445" s="230"/>
      <c r="O445" s="230"/>
      <c r="P445" s="233"/>
      <c r="Q445" s="230"/>
      <c r="R445" s="208"/>
      <c r="S445" s="239"/>
      <c r="T445" s="239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30"/>
      <c r="F446" s="230"/>
      <c r="G446" s="230"/>
      <c r="H446" s="230"/>
      <c r="I446" s="230"/>
      <c r="J446" s="230"/>
      <c r="K446" s="230"/>
      <c r="L446" s="230"/>
      <c r="M446" s="230"/>
      <c r="N446" s="230"/>
      <c r="O446" s="230"/>
      <c r="P446" s="233"/>
      <c r="Q446" s="230"/>
      <c r="R446" s="208"/>
      <c r="S446" s="239"/>
      <c r="T446" s="239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30"/>
      <c r="F447" s="230"/>
      <c r="G447" s="230"/>
      <c r="H447" s="230"/>
      <c r="I447" s="230"/>
      <c r="J447" s="230"/>
      <c r="K447" s="230"/>
      <c r="L447" s="230"/>
      <c r="M447" s="230"/>
      <c r="N447" s="230"/>
      <c r="O447" s="230"/>
      <c r="P447" s="233"/>
      <c r="Q447" s="230"/>
      <c r="R447" s="208"/>
      <c r="S447" s="239"/>
      <c r="T447" s="239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30"/>
      <c r="F448" s="230"/>
      <c r="G448" s="230"/>
      <c r="H448" s="230"/>
      <c r="I448" s="230"/>
      <c r="J448" s="230"/>
      <c r="K448" s="230"/>
      <c r="L448" s="230"/>
      <c r="M448" s="230"/>
      <c r="N448" s="230"/>
      <c r="O448" s="230"/>
      <c r="P448" s="233"/>
      <c r="Q448" s="230"/>
      <c r="R448" s="208"/>
      <c r="S448" s="239"/>
      <c r="T448" s="239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30"/>
      <c r="F449" s="230"/>
      <c r="G449" s="230"/>
      <c r="H449" s="230"/>
      <c r="I449" s="230"/>
      <c r="J449" s="230"/>
      <c r="K449" s="230"/>
      <c r="L449" s="230"/>
      <c r="M449" s="230"/>
      <c r="N449" s="230"/>
      <c r="O449" s="230"/>
      <c r="P449" s="233"/>
      <c r="Q449" s="230"/>
      <c r="R449" s="208"/>
      <c r="S449" s="239"/>
      <c r="T449" s="239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30"/>
      <c r="F450" s="230"/>
      <c r="G450" s="230"/>
      <c r="H450" s="230"/>
      <c r="I450" s="230"/>
      <c r="J450" s="230"/>
      <c r="K450" s="230"/>
      <c r="L450" s="230"/>
      <c r="M450" s="230"/>
      <c r="N450" s="230"/>
      <c r="O450" s="230"/>
      <c r="P450" s="233"/>
      <c r="Q450" s="230"/>
      <c r="R450" s="208"/>
      <c r="S450" s="239"/>
      <c r="T450" s="239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30"/>
      <c r="F451" s="230"/>
      <c r="G451" s="230"/>
      <c r="H451" s="230"/>
      <c r="I451" s="230"/>
      <c r="J451" s="230"/>
      <c r="K451" s="230"/>
      <c r="L451" s="230"/>
      <c r="M451" s="230"/>
      <c r="N451" s="230"/>
      <c r="O451" s="230"/>
      <c r="P451" s="233"/>
      <c r="Q451" s="230"/>
      <c r="R451" s="208"/>
      <c r="S451" s="239"/>
      <c r="T451" s="239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30"/>
      <c r="F452" s="230"/>
      <c r="G452" s="230"/>
      <c r="H452" s="230"/>
      <c r="I452" s="230"/>
      <c r="J452" s="230"/>
      <c r="K452" s="230"/>
      <c r="L452" s="230"/>
      <c r="M452" s="230"/>
      <c r="N452" s="230"/>
      <c r="O452" s="230"/>
      <c r="P452" s="233"/>
      <c r="Q452" s="230"/>
      <c r="R452" s="208"/>
      <c r="S452" s="239"/>
      <c r="T452" s="239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30"/>
      <c r="F453" s="230"/>
      <c r="G453" s="230"/>
      <c r="H453" s="230"/>
      <c r="I453" s="230"/>
      <c r="J453" s="230"/>
      <c r="K453" s="230"/>
      <c r="L453" s="230"/>
      <c r="M453" s="230"/>
      <c r="N453" s="230"/>
      <c r="O453" s="230"/>
      <c r="P453" s="233"/>
      <c r="Q453" s="230"/>
      <c r="R453" s="208"/>
      <c r="S453" s="239"/>
      <c r="T453" s="239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30"/>
      <c r="F454" s="230"/>
      <c r="G454" s="230"/>
      <c r="H454" s="230"/>
      <c r="I454" s="230"/>
      <c r="J454" s="230"/>
      <c r="K454" s="230"/>
      <c r="L454" s="230"/>
      <c r="M454" s="230"/>
      <c r="N454" s="230"/>
      <c r="O454" s="230"/>
      <c r="P454" s="233"/>
      <c r="Q454" s="230"/>
      <c r="R454" s="208"/>
      <c r="S454" s="239"/>
      <c r="T454" s="239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30"/>
      <c r="F455" s="230"/>
      <c r="G455" s="230"/>
      <c r="H455" s="230"/>
      <c r="I455" s="230"/>
      <c r="J455" s="230"/>
      <c r="K455" s="230"/>
      <c r="L455" s="230"/>
      <c r="M455" s="230"/>
      <c r="N455" s="230"/>
      <c r="O455" s="230"/>
      <c r="P455" s="233"/>
      <c r="Q455" s="230"/>
      <c r="R455" s="208"/>
      <c r="S455" s="239"/>
      <c r="T455" s="239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30"/>
      <c r="F456" s="230"/>
      <c r="G456" s="230"/>
      <c r="H456" s="230"/>
      <c r="I456" s="230"/>
      <c r="J456" s="230"/>
      <c r="K456" s="230"/>
      <c r="L456" s="230"/>
      <c r="M456" s="230"/>
      <c r="N456" s="230"/>
      <c r="O456" s="230"/>
      <c r="P456" s="233"/>
      <c r="Q456" s="230"/>
      <c r="R456" s="208"/>
      <c r="S456" s="239"/>
      <c r="T456" s="239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30"/>
      <c r="F457" s="230"/>
      <c r="G457" s="230"/>
      <c r="H457" s="230"/>
      <c r="I457" s="230"/>
      <c r="J457" s="230"/>
      <c r="K457" s="230"/>
      <c r="L457" s="230"/>
      <c r="M457" s="230"/>
      <c r="N457" s="230"/>
      <c r="O457" s="230"/>
      <c r="P457" s="233"/>
      <c r="Q457" s="230"/>
      <c r="R457" s="208"/>
      <c r="S457" s="239"/>
      <c r="T457" s="239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30"/>
      <c r="F458" s="230"/>
      <c r="G458" s="230"/>
      <c r="H458" s="230"/>
      <c r="I458" s="230"/>
      <c r="J458" s="230"/>
      <c r="K458" s="230"/>
      <c r="L458" s="230"/>
      <c r="M458" s="230"/>
      <c r="N458" s="230"/>
      <c r="O458" s="230"/>
      <c r="P458" s="233"/>
      <c r="Q458" s="230"/>
      <c r="R458" s="208"/>
      <c r="S458" s="239"/>
      <c r="T458" s="239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30"/>
      <c r="F459" s="230"/>
      <c r="G459" s="230"/>
      <c r="H459" s="230"/>
      <c r="I459" s="230"/>
      <c r="J459" s="230"/>
      <c r="K459" s="230"/>
      <c r="L459" s="230"/>
      <c r="M459" s="230"/>
      <c r="N459" s="230"/>
      <c r="O459" s="230"/>
      <c r="P459" s="233"/>
      <c r="Q459" s="230"/>
      <c r="R459" s="208"/>
      <c r="S459" s="239"/>
      <c r="T459" s="239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30"/>
      <c r="F460" s="230"/>
      <c r="G460" s="230"/>
      <c r="H460" s="230"/>
      <c r="I460" s="230"/>
      <c r="J460" s="230"/>
      <c r="K460" s="230"/>
      <c r="L460" s="230"/>
      <c r="M460" s="230"/>
      <c r="N460" s="230"/>
      <c r="O460" s="230"/>
      <c r="P460" s="233"/>
      <c r="Q460" s="230"/>
      <c r="R460" s="208"/>
      <c r="S460" s="239"/>
      <c r="T460" s="239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30"/>
      <c r="F461" s="230"/>
      <c r="G461" s="230"/>
      <c r="H461" s="230"/>
      <c r="I461" s="230"/>
      <c r="J461" s="230"/>
      <c r="K461" s="230"/>
      <c r="L461" s="230"/>
      <c r="M461" s="230"/>
      <c r="N461" s="230"/>
      <c r="O461" s="230"/>
      <c r="P461" s="233"/>
      <c r="Q461" s="230"/>
      <c r="R461" s="208"/>
      <c r="S461" s="239"/>
      <c r="T461" s="239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30"/>
      <c r="F462" s="230"/>
      <c r="G462" s="230"/>
      <c r="H462" s="230"/>
      <c r="I462" s="230"/>
      <c r="J462" s="230"/>
      <c r="K462" s="230"/>
      <c r="L462" s="230"/>
      <c r="M462" s="230"/>
      <c r="N462" s="230"/>
      <c r="O462" s="230"/>
      <c r="P462" s="233"/>
      <c r="Q462" s="230"/>
      <c r="R462" s="208"/>
      <c r="S462" s="239"/>
      <c r="T462" s="239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30"/>
      <c r="F463" s="230"/>
      <c r="G463" s="230"/>
      <c r="H463" s="230"/>
      <c r="I463" s="230"/>
      <c r="J463" s="230"/>
      <c r="K463" s="230"/>
      <c r="L463" s="230"/>
      <c r="M463" s="230"/>
      <c r="N463" s="230"/>
      <c r="O463" s="230"/>
      <c r="P463" s="233"/>
      <c r="Q463" s="230"/>
      <c r="R463" s="208"/>
      <c r="S463" s="239"/>
      <c r="T463" s="239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30"/>
      <c r="F464" s="230"/>
      <c r="G464" s="230"/>
      <c r="H464" s="230"/>
      <c r="I464" s="230"/>
      <c r="J464" s="230"/>
      <c r="K464" s="230"/>
      <c r="L464" s="230"/>
      <c r="M464" s="230"/>
      <c r="N464" s="230"/>
      <c r="O464" s="230"/>
      <c r="P464" s="233"/>
      <c r="Q464" s="230"/>
      <c r="R464" s="208"/>
      <c r="S464" s="239"/>
      <c r="T464" s="239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30"/>
      <c r="F465" s="230"/>
      <c r="G465" s="230"/>
      <c r="H465" s="230"/>
      <c r="I465" s="230"/>
      <c r="J465" s="230"/>
      <c r="K465" s="230"/>
      <c r="L465" s="230"/>
      <c r="M465" s="230"/>
      <c r="N465" s="230"/>
      <c r="O465" s="230"/>
      <c r="P465" s="233"/>
      <c r="Q465" s="230"/>
      <c r="R465" s="208"/>
      <c r="S465" s="239"/>
      <c r="T465" s="239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30"/>
      <c r="F466" s="230"/>
      <c r="G466" s="230"/>
      <c r="H466" s="230"/>
      <c r="I466" s="230"/>
      <c r="J466" s="230"/>
      <c r="K466" s="230"/>
      <c r="L466" s="230"/>
      <c r="M466" s="230"/>
      <c r="N466" s="230"/>
      <c r="O466" s="230"/>
      <c r="P466" s="233"/>
      <c r="Q466" s="230"/>
      <c r="R466" s="208"/>
      <c r="S466" s="239"/>
      <c r="T466" s="239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30"/>
      <c r="F467" s="230"/>
      <c r="G467" s="230"/>
      <c r="H467" s="230"/>
      <c r="I467" s="230"/>
      <c r="J467" s="230"/>
      <c r="K467" s="230"/>
      <c r="L467" s="230"/>
      <c r="M467" s="230"/>
      <c r="N467" s="230"/>
      <c r="O467" s="230"/>
      <c r="P467" s="233"/>
      <c r="Q467" s="230"/>
      <c r="R467" s="208"/>
      <c r="S467" s="239"/>
      <c r="T467" s="239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30"/>
      <c r="F468" s="230"/>
      <c r="G468" s="230"/>
      <c r="H468" s="230"/>
      <c r="I468" s="230"/>
      <c r="J468" s="230"/>
      <c r="K468" s="230"/>
      <c r="L468" s="230"/>
      <c r="M468" s="230"/>
      <c r="N468" s="230"/>
      <c r="O468" s="230"/>
      <c r="P468" s="233"/>
      <c r="Q468" s="230"/>
      <c r="R468" s="208"/>
      <c r="S468" s="239"/>
      <c r="T468" s="239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30"/>
      <c r="F469" s="230"/>
      <c r="G469" s="230"/>
      <c r="H469" s="230"/>
      <c r="I469" s="230"/>
      <c r="J469" s="230"/>
      <c r="K469" s="230"/>
      <c r="L469" s="230"/>
      <c r="M469" s="230"/>
      <c r="N469" s="230"/>
      <c r="O469" s="230"/>
      <c r="P469" s="233"/>
      <c r="Q469" s="230"/>
      <c r="R469" s="208"/>
      <c r="S469" s="239"/>
      <c r="T469" s="239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30"/>
      <c r="F470" s="230"/>
      <c r="G470" s="230"/>
      <c r="H470" s="230"/>
      <c r="I470" s="230"/>
      <c r="J470" s="230"/>
      <c r="K470" s="230"/>
      <c r="L470" s="230"/>
      <c r="M470" s="230"/>
      <c r="N470" s="230"/>
      <c r="O470" s="230"/>
      <c r="P470" s="233"/>
      <c r="Q470" s="230"/>
      <c r="R470" s="208"/>
      <c r="S470" s="239"/>
      <c r="T470" s="239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30"/>
      <c r="F471" s="230"/>
      <c r="G471" s="230"/>
      <c r="H471" s="230"/>
      <c r="I471" s="230"/>
      <c r="J471" s="230"/>
      <c r="K471" s="230"/>
      <c r="L471" s="230"/>
      <c r="M471" s="230"/>
      <c r="N471" s="230"/>
      <c r="O471" s="230"/>
      <c r="P471" s="233"/>
      <c r="Q471" s="230"/>
      <c r="R471" s="208"/>
      <c r="S471" s="239"/>
      <c r="T471" s="239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30"/>
      <c r="F472" s="230"/>
      <c r="G472" s="230"/>
      <c r="H472" s="230"/>
      <c r="I472" s="230"/>
      <c r="J472" s="230"/>
      <c r="K472" s="230"/>
      <c r="L472" s="230"/>
      <c r="M472" s="230"/>
      <c r="N472" s="230"/>
      <c r="O472" s="230"/>
      <c r="P472" s="233"/>
      <c r="Q472" s="230"/>
      <c r="R472" s="208"/>
      <c r="S472" s="239"/>
      <c r="T472" s="239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30"/>
      <c r="F473" s="230"/>
      <c r="G473" s="230"/>
      <c r="H473" s="230"/>
      <c r="I473" s="230"/>
      <c r="J473" s="230"/>
      <c r="K473" s="230"/>
      <c r="L473" s="230"/>
      <c r="M473" s="230"/>
      <c r="N473" s="230"/>
      <c r="O473" s="230"/>
      <c r="P473" s="233"/>
      <c r="Q473" s="230"/>
      <c r="R473" s="208"/>
      <c r="S473" s="239"/>
      <c r="T473" s="239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30"/>
      <c r="F474" s="230"/>
      <c r="G474" s="230"/>
      <c r="H474" s="230"/>
      <c r="I474" s="230"/>
      <c r="J474" s="230"/>
      <c r="K474" s="230"/>
      <c r="L474" s="230"/>
      <c r="M474" s="230"/>
      <c r="N474" s="230"/>
      <c r="O474" s="230"/>
      <c r="P474" s="233"/>
      <c r="Q474" s="230"/>
      <c r="R474" s="208"/>
      <c r="S474" s="239"/>
      <c r="T474" s="239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30"/>
      <c r="F475" s="230"/>
      <c r="G475" s="230"/>
      <c r="H475" s="230"/>
      <c r="I475" s="230"/>
      <c r="J475" s="230"/>
      <c r="K475" s="230"/>
      <c r="L475" s="230"/>
      <c r="M475" s="230"/>
      <c r="N475" s="230"/>
      <c r="O475" s="230"/>
      <c r="P475" s="233"/>
      <c r="Q475" s="230"/>
      <c r="R475" s="208"/>
      <c r="S475" s="239"/>
      <c r="T475" s="239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30"/>
      <c r="F476" s="230"/>
      <c r="G476" s="230"/>
      <c r="H476" s="230"/>
      <c r="I476" s="230"/>
      <c r="J476" s="230"/>
      <c r="K476" s="230"/>
      <c r="L476" s="230"/>
      <c r="M476" s="230"/>
      <c r="N476" s="230"/>
      <c r="O476" s="230"/>
      <c r="P476" s="233"/>
      <c r="Q476" s="230"/>
      <c r="R476" s="208"/>
      <c r="S476" s="239"/>
      <c r="T476" s="239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30"/>
      <c r="F477" s="230"/>
      <c r="G477" s="230"/>
      <c r="H477" s="230"/>
      <c r="I477" s="230"/>
      <c r="J477" s="230"/>
      <c r="K477" s="230"/>
      <c r="L477" s="230"/>
      <c r="M477" s="230"/>
      <c r="N477" s="230"/>
      <c r="O477" s="230"/>
      <c r="P477" s="233"/>
      <c r="Q477" s="230"/>
      <c r="R477" s="208"/>
      <c r="S477" s="239"/>
      <c r="T477" s="239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30"/>
      <c r="F478" s="230"/>
      <c r="G478" s="230"/>
      <c r="H478" s="230"/>
      <c r="I478" s="230"/>
      <c r="J478" s="230"/>
      <c r="K478" s="230"/>
      <c r="L478" s="230"/>
      <c r="M478" s="230"/>
      <c r="N478" s="230"/>
      <c r="O478" s="230"/>
      <c r="P478" s="233"/>
      <c r="Q478" s="230"/>
      <c r="R478" s="208"/>
      <c r="S478" s="239"/>
      <c r="T478" s="239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30"/>
      <c r="F479" s="230"/>
      <c r="G479" s="230"/>
      <c r="H479" s="230"/>
      <c r="I479" s="230"/>
      <c r="J479" s="230"/>
      <c r="K479" s="230"/>
      <c r="L479" s="230"/>
      <c r="M479" s="230"/>
      <c r="N479" s="230"/>
      <c r="O479" s="230"/>
      <c r="P479" s="233"/>
      <c r="Q479" s="230"/>
      <c r="R479" s="208"/>
      <c r="S479" s="239"/>
      <c r="T479" s="239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30"/>
      <c r="F480" s="230"/>
      <c r="G480" s="230"/>
      <c r="H480" s="230"/>
      <c r="I480" s="230"/>
      <c r="J480" s="230"/>
      <c r="K480" s="230"/>
      <c r="L480" s="230"/>
      <c r="M480" s="230"/>
      <c r="N480" s="230"/>
      <c r="O480" s="230"/>
      <c r="P480" s="233"/>
      <c r="Q480" s="230"/>
      <c r="R480" s="208"/>
      <c r="S480" s="239"/>
      <c r="T480" s="239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30"/>
      <c r="F481" s="230"/>
      <c r="G481" s="230"/>
      <c r="H481" s="230"/>
      <c r="I481" s="230"/>
      <c r="J481" s="230"/>
      <c r="K481" s="230"/>
      <c r="L481" s="230"/>
      <c r="M481" s="230"/>
      <c r="N481" s="230"/>
      <c r="O481" s="230"/>
      <c r="P481" s="233"/>
      <c r="Q481" s="230"/>
      <c r="R481" s="208"/>
      <c r="S481" s="239"/>
      <c r="T481" s="239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30"/>
      <c r="F482" s="230"/>
      <c r="G482" s="230"/>
      <c r="H482" s="230"/>
      <c r="I482" s="230"/>
      <c r="J482" s="230"/>
      <c r="K482" s="230"/>
      <c r="L482" s="230"/>
      <c r="M482" s="230"/>
      <c r="N482" s="230"/>
      <c r="O482" s="230"/>
      <c r="P482" s="233"/>
      <c r="Q482" s="230"/>
      <c r="R482" s="208"/>
      <c r="S482" s="239"/>
      <c r="T482" s="239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30"/>
      <c r="F483" s="230"/>
      <c r="G483" s="230"/>
      <c r="H483" s="230"/>
      <c r="I483" s="230"/>
      <c r="J483" s="230"/>
      <c r="K483" s="230"/>
      <c r="L483" s="230"/>
      <c r="M483" s="230"/>
      <c r="N483" s="230"/>
      <c r="O483" s="230"/>
      <c r="P483" s="233"/>
      <c r="Q483" s="230"/>
      <c r="R483" s="208"/>
      <c r="S483" s="239"/>
      <c r="T483" s="239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30"/>
      <c r="F484" s="230"/>
      <c r="G484" s="230"/>
      <c r="H484" s="230"/>
      <c r="I484" s="230"/>
      <c r="J484" s="230"/>
      <c r="K484" s="230"/>
      <c r="L484" s="230"/>
      <c r="M484" s="230"/>
      <c r="N484" s="230"/>
      <c r="O484" s="230"/>
      <c r="P484" s="233"/>
      <c r="Q484" s="230"/>
      <c r="R484" s="208"/>
      <c r="S484" s="239"/>
      <c r="T484" s="239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30"/>
      <c r="F485" s="230"/>
      <c r="G485" s="230"/>
      <c r="H485" s="230"/>
      <c r="I485" s="230"/>
      <c r="J485" s="230"/>
      <c r="K485" s="230"/>
      <c r="L485" s="230"/>
      <c r="M485" s="230"/>
      <c r="N485" s="230"/>
      <c r="O485" s="230"/>
      <c r="P485" s="233"/>
      <c r="Q485" s="230"/>
      <c r="R485" s="208"/>
      <c r="S485" s="239"/>
      <c r="T485" s="239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30"/>
      <c r="F486" s="230"/>
      <c r="G486" s="230"/>
      <c r="H486" s="230"/>
      <c r="I486" s="230"/>
      <c r="J486" s="230"/>
      <c r="K486" s="230"/>
      <c r="L486" s="230"/>
      <c r="M486" s="230"/>
      <c r="N486" s="230"/>
      <c r="O486" s="230"/>
      <c r="P486" s="233"/>
      <c r="Q486" s="230"/>
      <c r="R486" s="208"/>
      <c r="S486" s="239"/>
      <c r="T486" s="239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30"/>
      <c r="F487" s="230"/>
      <c r="G487" s="230"/>
      <c r="H487" s="230"/>
      <c r="I487" s="230"/>
      <c r="J487" s="230"/>
      <c r="K487" s="230"/>
      <c r="L487" s="230"/>
      <c r="M487" s="230"/>
      <c r="N487" s="230"/>
      <c r="O487" s="230"/>
      <c r="P487" s="233"/>
      <c r="Q487" s="230"/>
      <c r="R487" s="208"/>
      <c r="S487" s="239"/>
      <c r="T487" s="239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30"/>
      <c r="F488" s="230"/>
      <c r="G488" s="230"/>
      <c r="H488" s="230"/>
      <c r="I488" s="230"/>
      <c r="J488" s="230"/>
      <c r="K488" s="230"/>
      <c r="L488" s="230"/>
      <c r="M488" s="230"/>
      <c r="N488" s="230"/>
      <c r="O488" s="230"/>
      <c r="P488" s="233"/>
      <c r="Q488" s="230"/>
      <c r="R488" s="208"/>
      <c r="S488" s="239"/>
      <c r="T488" s="239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30"/>
      <c r="F489" s="230"/>
      <c r="G489" s="230"/>
      <c r="H489" s="230"/>
      <c r="I489" s="230"/>
      <c r="J489" s="230"/>
      <c r="K489" s="230"/>
      <c r="L489" s="230"/>
      <c r="M489" s="230"/>
      <c r="N489" s="230"/>
      <c r="O489" s="230"/>
      <c r="P489" s="233"/>
      <c r="Q489" s="230"/>
      <c r="R489" s="208"/>
      <c r="S489" s="239"/>
      <c r="T489" s="239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30"/>
      <c r="F490" s="230"/>
      <c r="G490" s="230"/>
      <c r="H490" s="230"/>
      <c r="I490" s="230"/>
      <c r="J490" s="230"/>
      <c r="K490" s="230"/>
      <c r="L490" s="230"/>
      <c r="M490" s="230"/>
      <c r="N490" s="230"/>
      <c r="O490" s="230"/>
      <c r="P490" s="233"/>
      <c r="Q490" s="230"/>
      <c r="R490" s="208"/>
      <c r="S490" s="239"/>
      <c r="T490" s="239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30"/>
      <c r="F491" s="230"/>
      <c r="G491" s="230"/>
      <c r="H491" s="230"/>
      <c r="I491" s="230"/>
      <c r="J491" s="230"/>
      <c r="K491" s="230"/>
      <c r="L491" s="230"/>
      <c r="M491" s="230"/>
      <c r="N491" s="230"/>
      <c r="O491" s="230"/>
      <c r="P491" s="233"/>
      <c r="Q491" s="230"/>
      <c r="R491" s="208"/>
      <c r="S491" s="239"/>
      <c r="T491" s="239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30"/>
      <c r="F492" s="230"/>
      <c r="G492" s="230"/>
      <c r="H492" s="230"/>
      <c r="I492" s="230"/>
      <c r="J492" s="230"/>
      <c r="K492" s="230"/>
      <c r="L492" s="230"/>
      <c r="M492" s="230"/>
      <c r="N492" s="230"/>
      <c r="O492" s="230"/>
      <c r="P492" s="233"/>
      <c r="Q492" s="230"/>
      <c r="R492" s="208"/>
      <c r="S492" s="239"/>
      <c r="T492" s="239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30"/>
      <c r="F493" s="230"/>
      <c r="G493" s="230"/>
      <c r="H493" s="230"/>
      <c r="I493" s="230"/>
      <c r="J493" s="230"/>
      <c r="K493" s="230"/>
      <c r="L493" s="230"/>
      <c r="M493" s="230"/>
      <c r="N493" s="230"/>
      <c r="O493" s="230"/>
      <c r="P493" s="233"/>
      <c r="Q493" s="230"/>
      <c r="R493" s="208"/>
      <c r="S493" s="239"/>
      <c r="T493" s="239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30"/>
      <c r="F494" s="230"/>
      <c r="G494" s="230"/>
      <c r="H494" s="230"/>
      <c r="I494" s="230"/>
      <c r="J494" s="230"/>
      <c r="K494" s="230"/>
      <c r="L494" s="230"/>
      <c r="M494" s="230"/>
      <c r="N494" s="230"/>
      <c r="O494" s="230"/>
      <c r="P494" s="233"/>
      <c r="Q494" s="230"/>
      <c r="R494" s="208"/>
      <c r="S494" s="239"/>
      <c r="T494" s="239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30"/>
      <c r="F495" s="230"/>
      <c r="G495" s="230"/>
      <c r="H495" s="230"/>
      <c r="I495" s="230"/>
      <c r="J495" s="230"/>
      <c r="K495" s="230"/>
      <c r="L495" s="230"/>
      <c r="M495" s="230"/>
      <c r="N495" s="230"/>
      <c r="O495" s="230"/>
      <c r="P495" s="233"/>
      <c r="Q495" s="230"/>
      <c r="R495" s="208"/>
      <c r="S495" s="239"/>
      <c r="T495" s="239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30"/>
      <c r="F496" s="230"/>
      <c r="G496" s="230"/>
      <c r="H496" s="230"/>
      <c r="I496" s="230"/>
      <c r="J496" s="230"/>
      <c r="K496" s="230"/>
      <c r="L496" s="230"/>
      <c r="M496" s="230"/>
      <c r="N496" s="230"/>
      <c r="O496" s="230"/>
      <c r="P496" s="233"/>
      <c r="Q496" s="230"/>
      <c r="R496" s="208"/>
      <c r="S496" s="239"/>
      <c r="T496" s="239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30"/>
      <c r="F497" s="230"/>
      <c r="G497" s="230"/>
      <c r="H497" s="230"/>
      <c r="I497" s="230"/>
      <c r="J497" s="230"/>
      <c r="K497" s="230"/>
      <c r="L497" s="230"/>
      <c r="M497" s="230"/>
      <c r="N497" s="230"/>
      <c r="O497" s="230"/>
      <c r="P497" s="233"/>
      <c r="Q497" s="230"/>
      <c r="R497" s="208"/>
      <c r="S497" s="239"/>
      <c r="T497" s="239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30"/>
      <c r="F498" s="230"/>
      <c r="G498" s="230"/>
      <c r="H498" s="230"/>
      <c r="I498" s="230"/>
      <c r="J498" s="230"/>
      <c r="K498" s="230"/>
      <c r="L498" s="230"/>
      <c r="M498" s="230"/>
      <c r="N498" s="230"/>
      <c r="O498" s="230"/>
      <c r="P498" s="233"/>
      <c r="Q498" s="230"/>
      <c r="R498" s="208"/>
      <c r="S498" s="239"/>
      <c r="T498" s="239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30"/>
      <c r="F499" s="230"/>
      <c r="G499" s="230"/>
      <c r="H499" s="230"/>
      <c r="I499" s="230"/>
      <c r="J499" s="230"/>
      <c r="K499" s="230"/>
      <c r="L499" s="230"/>
      <c r="M499" s="230"/>
      <c r="N499" s="230"/>
      <c r="O499" s="230"/>
      <c r="P499" s="233"/>
      <c r="Q499" s="230"/>
      <c r="R499" s="208"/>
      <c r="S499" s="239"/>
      <c r="T499" s="239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30"/>
      <c r="F500" s="230"/>
      <c r="G500" s="230"/>
      <c r="H500" s="230"/>
      <c r="I500" s="230"/>
      <c r="J500" s="230"/>
      <c r="K500" s="230"/>
      <c r="L500" s="230"/>
      <c r="M500" s="230"/>
      <c r="N500" s="230"/>
      <c r="O500" s="230"/>
      <c r="P500" s="233"/>
      <c r="Q500" s="230"/>
      <c r="R500" s="208"/>
      <c r="S500" s="239"/>
      <c r="T500" s="239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30"/>
      <c r="F501" s="230"/>
      <c r="G501" s="230"/>
      <c r="H501" s="230"/>
      <c r="I501" s="230"/>
      <c r="J501" s="230"/>
      <c r="K501" s="230"/>
      <c r="L501" s="230"/>
      <c r="M501" s="230"/>
      <c r="N501" s="230"/>
      <c r="O501" s="230"/>
      <c r="P501" s="233"/>
      <c r="Q501" s="230"/>
      <c r="R501" s="208"/>
      <c r="S501" s="239"/>
      <c r="T501" s="239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30"/>
      <c r="F502" s="230"/>
      <c r="G502" s="230"/>
      <c r="H502" s="230"/>
      <c r="I502" s="230"/>
      <c r="J502" s="230"/>
      <c r="K502" s="230"/>
      <c r="L502" s="230"/>
      <c r="M502" s="230"/>
      <c r="N502" s="230"/>
      <c r="O502" s="230"/>
      <c r="P502" s="233"/>
      <c r="Q502" s="230"/>
      <c r="R502" s="208"/>
      <c r="S502" s="239"/>
      <c r="T502" s="239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30"/>
      <c r="F503" s="230"/>
      <c r="G503" s="230"/>
      <c r="H503" s="230"/>
      <c r="I503" s="230"/>
      <c r="J503" s="230"/>
      <c r="K503" s="230"/>
      <c r="L503" s="230"/>
      <c r="M503" s="230"/>
      <c r="N503" s="230"/>
      <c r="O503" s="230"/>
      <c r="P503" s="233"/>
      <c r="Q503" s="230"/>
      <c r="R503" s="208"/>
      <c r="S503" s="239"/>
      <c r="T503" s="239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30"/>
      <c r="F504" s="230"/>
      <c r="G504" s="230"/>
      <c r="H504" s="230"/>
      <c r="I504" s="230"/>
      <c r="J504" s="230"/>
      <c r="K504" s="230"/>
      <c r="L504" s="230"/>
      <c r="M504" s="230"/>
      <c r="N504" s="230"/>
      <c r="O504" s="230"/>
      <c r="P504" s="233"/>
      <c r="Q504" s="230"/>
      <c r="R504" s="208"/>
      <c r="S504" s="239"/>
      <c r="T504" s="239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30"/>
      <c r="F505" s="230"/>
      <c r="G505" s="230"/>
      <c r="H505" s="230"/>
      <c r="I505" s="230"/>
      <c r="J505" s="230"/>
      <c r="K505" s="230"/>
      <c r="L505" s="230"/>
      <c r="M505" s="230"/>
      <c r="N505" s="230"/>
      <c r="O505" s="230"/>
      <c r="P505" s="233"/>
      <c r="Q505" s="230"/>
      <c r="R505" s="208"/>
      <c r="S505" s="239"/>
      <c r="T505" s="239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30"/>
      <c r="F506" s="230"/>
      <c r="G506" s="230"/>
      <c r="H506" s="230"/>
      <c r="I506" s="230"/>
      <c r="J506" s="230"/>
      <c r="K506" s="230"/>
      <c r="L506" s="230"/>
      <c r="M506" s="230"/>
      <c r="N506" s="230"/>
      <c r="O506" s="230"/>
      <c r="P506" s="233"/>
      <c r="Q506" s="230"/>
      <c r="R506" s="208"/>
      <c r="S506" s="239"/>
      <c r="T506" s="239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30"/>
      <c r="F507" s="230"/>
      <c r="G507" s="230"/>
      <c r="H507" s="230"/>
      <c r="I507" s="230"/>
      <c r="J507" s="230"/>
      <c r="K507" s="230"/>
      <c r="L507" s="230"/>
      <c r="M507" s="230"/>
      <c r="N507" s="230"/>
      <c r="O507" s="230"/>
      <c r="P507" s="233"/>
      <c r="Q507" s="230"/>
      <c r="R507" s="208"/>
      <c r="S507" s="239"/>
      <c r="T507" s="239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30"/>
      <c r="F508" s="230"/>
      <c r="G508" s="230"/>
      <c r="H508" s="230"/>
      <c r="I508" s="230"/>
      <c r="J508" s="230"/>
      <c r="K508" s="230"/>
      <c r="L508" s="230"/>
      <c r="M508" s="230"/>
      <c r="N508" s="230"/>
      <c r="O508" s="230"/>
      <c r="P508" s="233"/>
      <c r="Q508" s="230"/>
      <c r="R508" s="208"/>
      <c r="S508" s="239"/>
      <c r="T508" s="239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30"/>
      <c r="F509" s="230"/>
      <c r="G509" s="230"/>
      <c r="H509" s="230"/>
      <c r="I509" s="230"/>
      <c r="J509" s="230"/>
      <c r="K509" s="230"/>
      <c r="L509" s="230"/>
      <c r="M509" s="230"/>
      <c r="N509" s="230"/>
      <c r="O509" s="230"/>
      <c r="P509" s="233"/>
      <c r="Q509" s="230"/>
      <c r="R509" s="208"/>
      <c r="S509" s="239"/>
      <c r="T509" s="239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30"/>
      <c r="F510" s="230"/>
      <c r="G510" s="230"/>
      <c r="H510" s="230"/>
      <c r="I510" s="230"/>
      <c r="J510" s="230"/>
      <c r="K510" s="230"/>
      <c r="L510" s="230"/>
      <c r="M510" s="230"/>
      <c r="N510" s="230"/>
      <c r="O510" s="230"/>
      <c r="P510" s="233"/>
      <c r="Q510" s="230"/>
      <c r="R510" s="208"/>
      <c r="S510" s="239"/>
      <c r="T510" s="239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30"/>
      <c r="F511" s="230"/>
      <c r="G511" s="230"/>
      <c r="H511" s="230"/>
      <c r="I511" s="230"/>
      <c r="J511" s="230"/>
      <c r="K511" s="230"/>
      <c r="L511" s="230"/>
      <c r="M511" s="230"/>
      <c r="N511" s="230"/>
      <c r="O511" s="230"/>
      <c r="P511" s="233"/>
      <c r="Q511" s="230"/>
      <c r="R511" s="208"/>
      <c r="S511" s="239"/>
      <c r="T511" s="239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30"/>
      <c r="F512" s="230"/>
      <c r="G512" s="230"/>
      <c r="H512" s="230"/>
      <c r="I512" s="230"/>
      <c r="J512" s="230"/>
      <c r="K512" s="230"/>
      <c r="L512" s="230"/>
      <c r="M512" s="230"/>
      <c r="N512" s="230"/>
      <c r="O512" s="230"/>
      <c r="P512" s="233"/>
      <c r="Q512" s="230"/>
      <c r="R512" s="208"/>
      <c r="S512" s="239"/>
      <c r="T512" s="239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30"/>
      <c r="F513" s="230"/>
      <c r="G513" s="230"/>
      <c r="H513" s="230"/>
      <c r="I513" s="230"/>
      <c r="J513" s="230"/>
      <c r="K513" s="230"/>
      <c r="L513" s="230"/>
      <c r="M513" s="230"/>
      <c r="N513" s="230"/>
      <c r="O513" s="230"/>
      <c r="P513" s="233"/>
      <c r="Q513" s="230"/>
      <c r="R513" s="208"/>
      <c r="S513" s="239"/>
      <c r="T513" s="239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30"/>
      <c r="F514" s="230"/>
      <c r="G514" s="230"/>
      <c r="H514" s="230"/>
      <c r="I514" s="230"/>
      <c r="J514" s="230"/>
      <c r="K514" s="230"/>
      <c r="L514" s="230"/>
      <c r="M514" s="230"/>
      <c r="N514" s="230"/>
      <c r="O514" s="230"/>
      <c r="P514" s="233"/>
      <c r="Q514" s="230"/>
      <c r="R514" s="208"/>
      <c r="S514" s="239"/>
      <c r="T514" s="239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30"/>
      <c r="F515" s="230"/>
      <c r="G515" s="230"/>
      <c r="H515" s="230"/>
      <c r="I515" s="230"/>
      <c r="J515" s="230"/>
      <c r="K515" s="230"/>
      <c r="L515" s="230"/>
      <c r="M515" s="230"/>
      <c r="N515" s="230"/>
      <c r="O515" s="230"/>
      <c r="P515" s="233"/>
      <c r="Q515" s="230"/>
      <c r="R515" s="208"/>
      <c r="S515" s="239"/>
      <c r="T515" s="239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30"/>
      <c r="F516" s="230"/>
      <c r="G516" s="230"/>
      <c r="H516" s="230"/>
      <c r="I516" s="230"/>
      <c r="J516" s="230"/>
      <c r="K516" s="230"/>
      <c r="L516" s="230"/>
      <c r="M516" s="230"/>
      <c r="N516" s="230"/>
      <c r="O516" s="230"/>
      <c r="P516" s="233"/>
      <c r="Q516" s="230"/>
      <c r="R516" s="208"/>
      <c r="S516" s="239"/>
      <c r="T516" s="239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30"/>
      <c r="F517" s="230"/>
      <c r="G517" s="230"/>
      <c r="H517" s="230"/>
      <c r="I517" s="230"/>
      <c r="J517" s="230"/>
      <c r="K517" s="230"/>
      <c r="L517" s="230"/>
      <c r="M517" s="230"/>
      <c r="N517" s="230"/>
      <c r="O517" s="230"/>
      <c r="P517" s="233"/>
      <c r="Q517" s="230"/>
      <c r="R517" s="208"/>
      <c r="S517" s="239"/>
      <c r="T517" s="239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30"/>
      <c r="F518" s="230"/>
      <c r="G518" s="230"/>
      <c r="H518" s="230"/>
      <c r="I518" s="230"/>
      <c r="J518" s="230"/>
      <c r="K518" s="230"/>
      <c r="L518" s="230"/>
      <c r="M518" s="230"/>
      <c r="N518" s="230"/>
      <c r="O518" s="230"/>
      <c r="P518" s="233"/>
      <c r="Q518" s="230"/>
      <c r="R518" s="208"/>
      <c r="S518" s="239"/>
      <c r="T518" s="239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30"/>
      <c r="F519" s="230"/>
      <c r="G519" s="230"/>
      <c r="H519" s="230"/>
      <c r="I519" s="230"/>
      <c r="J519" s="230"/>
      <c r="K519" s="230"/>
      <c r="L519" s="230"/>
      <c r="M519" s="230"/>
      <c r="N519" s="230"/>
      <c r="O519" s="230"/>
      <c r="P519" s="233"/>
      <c r="Q519" s="230"/>
      <c r="R519" s="208"/>
      <c r="S519" s="239"/>
      <c r="T519" s="239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30"/>
      <c r="F520" s="230"/>
      <c r="G520" s="230"/>
      <c r="H520" s="230"/>
      <c r="I520" s="230"/>
      <c r="J520" s="230"/>
      <c r="K520" s="230"/>
      <c r="L520" s="230"/>
      <c r="M520" s="230"/>
      <c r="N520" s="230"/>
      <c r="O520" s="230"/>
      <c r="P520" s="233"/>
      <c r="Q520" s="230"/>
      <c r="R520" s="208"/>
      <c r="S520" s="239"/>
      <c r="T520" s="239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30"/>
      <c r="F521" s="230"/>
      <c r="G521" s="230"/>
      <c r="H521" s="230"/>
      <c r="I521" s="230"/>
      <c r="J521" s="230"/>
      <c r="K521" s="230"/>
      <c r="L521" s="230"/>
      <c r="M521" s="230"/>
      <c r="N521" s="230"/>
      <c r="O521" s="230"/>
      <c r="P521" s="233"/>
      <c r="Q521" s="230"/>
      <c r="R521" s="208"/>
      <c r="S521" s="239"/>
      <c r="T521" s="239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30"/>
      <c r="F522" s="230"/>
      <c r="G522" s="230"/>
      <c r="H522" s="230"/>
      <c r="I522" s="230"/>
      <c r="J522" s="230"/>
      <c r="K522" s="230"/>
      <c r="L522" s="230"/>
      <c r="M522" s="230"/>
      <c r="N522" s="230"/>
      <c r="O522" s="230"/>
      <c r="P522" s="233"/>
      <c r="Q522" s="230"/>
      <c r="R522" s="208"/>
      <c r="S522" s="239"/>
      <c r="T522" s="239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30"/>
      <c r="F523" s="230"/>
      <c r="G523" s="230"/>
      <c r="H523" s="230"/>
      <c r="I523" s="230"/>
      <c r="J523" s="230"/>
      <c r="K523" s="230"/>
      <c r="L523" s="230"/>
      <c r="M523" s="230"/>
      <c r="N523" s="230"/>
      <c r="O523" s="230"/>
      <c r="P523" s="233"/>
      <c r="Q523" s="230"/>
      <c r="R523" s="208"/>
      <c r="S523" s="239"/>
      <c r="T523" s="239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30"/>
      <c r="F524" s="230"/>
      <c r="G524" s="230"/>
      <c r="H524" s="230"/>
      <c r="I524" s="230"/>
      <c r="J524" s="230"/>
      <c r="K524" s="230"/>
      <c r="L524" s="230"/>
      <c r="M524" s="230"/>
      <c r="N524" s="230"/>
      <c r="O524" s="230"/>
      <c r="P524" s="233"/>
      <c r="Q524" s="230"/>
      <c r="R524" s="208"/>
      <c r="S524" s="239"/>
      <c r="T524" s="239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30"/>
      <c r="F525" s="230"/>
      <c r="G525" s="230"/>
      <c r="H525" s="230"/>
      <c r="I525" s="230"/>
      <c r="J525" s="230"/>
      <c r="K525" s="230"/>
      <c r="L525" s="230"/>
      <c r="M525" s="230"/>
      <c r="N525" s="230"/>
      <c r="O525" s="230"/>
      <c r="P525" s="233"/>
      <c r="Q525" s="230"/>
      <c r="R525" s="208"/>
      <c r="S525" s="239"/>
      <c r="T525" s="239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30"/>
      <c r="F526" s="230"/>
      <c r="G526" s="230"/>
      <c r="H526" s="230"/>
      <c r="I526" s="230"/>
      <c r="J526" s="230"/>
      <c r="K526" s="230"/>
      <c r="L526" s="230"/>
      <c r="M526" s="230"/>
      <c r="N526" s="230"/>
      <c r="O526" s="230"/>
      <c r="P526" s="233"/>
      <c r="Q526" s="230"/>
      <c r="R526" s="208"/>
      <c r="S526" s="239"/>
      <c r="T526" s="239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30"/>
      <c r="F527" s="230"/>
      <c r="G527" s="230"/>
      <c r="H527" s="230"/>
      <c r="I527" s="230"/>
      <c r="J527" s="230"/>
      <c r="K527" s="230"/>
      <c r="L527" s="230"/>
      <c r="M527" s="230"/>
      <c r="N527" s="230"/>
      <c r="O527" s="230"/>
      <c r="P527" s="233"/>
      <c r="Q527" s="230"/>
      <c r="R527" s="208"/>
      <c r="S527" s="239"/>
      <c r="T527" s="239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30"/>
      <c r="F528" s="230"/>
      <c r="G528" s="230"/>
      <c r="H528" s="230"/>
      <c r="I528" s="230"/>
      <c r="J528" s="230"/>
      <c r="K528" s="230"/>
      <c r="L528" s="230"/>
      <c r="M528" s="230"/>
      <c r="N528" s="230"/>
      <c r="O528" s="230"/>
      <c r="P528" s="233"/>
      <c r="Q528" s="230"/>
      <c r="R528" s="208"/>
      <c r="S528" s="239"/>
      <c r="T528" s="239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30"/>
      <c r="F529" s="230"/>
      <c r="G529" s="230"/>
      <c r="H529" s="230"/>
      <c r="I529" s="230"/>
      <c r="J529" s="230"/>
      <c r="K529" s="230"/>
      <c r="L529" s="230"/>
      <c r="M529" s="230"/>
      <c r="N529" s="230"/>
      <c r="O529" s="230"/>
      <c r="P529" s="233"/>
      <c r="Q529" s="230"/>
      <c r="R529" s="208"/>
      <c r="S529" s="239"/>
      <c r="T529" s="239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30"/>
      <c r="F530" s="230"/>
      <c r="G530" s="230"/>
      <c r="H530" s="230"/>
      <c r="I530" s="230"/>
      <c r="J530" s="230"/>
      <c r="K530" s="230"/>
      <c r="L530" s="230"/>
      <c r="M530" s="230"/>
      <c r="N530" s="230"/>
      <c r="O530" s="230"/>
      <c r="P530" s="233"/>
      <c r="Q530" s="230"/>
      <c r="R530" s="208"/>
      <c r="S530" s="239"/>
      <c r="T530" s="239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30"/>
      <c r="F531" s="230"/>
      <c r="G531" s="230"/>
      <c r="H531" s="230"/>
      <c r="I531" s="230"/>
      <c r="J531" s="230"/>
      <c r="K531" s="230"/>
      <c r="L531" s="230"/>
      <c r="M531" s="230"/>
      <c r="N531" s="230"/>
      <c r="O531" s="230"/>
      <c r="P531" s="233"/>
      <c r="Q531" s="230"/>
      <c r="R531" s="208"/>
      <c r="S531" s="239"/>
      <c r="T531" s="239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30"/>
      <c r="F532" s="230"/>
      <c r="G532" s="230"/>
      <c r="H532" s="230"/>
      <c r="I532" s="230"/>
      <c r="J532" s="230"/>
      <c r="K532" s="230"/>
      <c r="L532" s="230"/>
      <c r="M532" s="230"/>
      <c r="N532" s="230"/>
      <c r="O532" s="230"/>
      <c r="P532" s="233"/>
      <c r="Q532" s="230"/>
      <c r="R532" s="208"/>
      <c r="S532" s="239"/>
      <c r="T532" s="239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30"/>
      <c r="F533" s="230"/>
      <c r="G533" s="230"/>
      <c r="H533" s="230"/>
      <c r="I533" s="230"/>
      <c r="J533" s="230"/>
      <c r="K533" s="230"/>
      <c r="L533" s="230"/>
      <c r="M533" s="230"/>
      <c r="N533" s="230"/>
      <c r="O533" s="230"/>
      <c r="P533" s="233"/>
      <c r="Q533" s="230"/>
      <c r="R533" s="208"/>
      <c r="S533" s="239"/>
      <c r="T533" s="239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30"/>
      <c r="F534" s="230"/>
      <c r="G534" s="230"/>
      <c r="H534" s="230"/>
      <c r="I534" s="230"/>
      <c r="J534" s="230"/>
      <c r="K534" s="230"/>
      <c r="L534" s="230"/>
      <c r="M534" s="230"/>
      <c r="N534" s="230"/>
      <c r="O534" s="230"/>
      <c r="P534" s="233"/>
      <c r="Q534" s="230"/>
      <c r="R534" s="208"/>
      <c r="S534" s="239"/>
      <c r="T534" s="239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30"/>
      <c r="F535" s="230"/>
      <c r="G535" s="230"/>
      <c r="H535" s="230"/>
      <c r="I535" s="230"/>
      <c r="J535" s="230"/>
      <c r="K535" s="230"/>
      <c r="L535" s="230"/>
      <c r="M535" s="230"/>
      <c r="N535" s="230"/>
      <c r="O535" s="230"/>
      <c r="P535" s="233"/>
      <c r="Q535" s="230"/>
      <c r="R535" s="208"/>
      <c r="S535" s="239"/>
      <c r="T535" s="239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30"/>
      <c r="F536" s="230"/>
      <c r="G536" s="230"/>
      <c r="H536" s="230"/>
      <c r="I536" s="230"/>
      <c r="J536" s="230"/>
      <c r="K536" s="230"/>
      <c r="L536" s="230"/>
      <c r="M536" s="230"/>
      <c r="N536" s="230"/>
      <c r="O536" s="230"/>
      <c r="P536" s="233"/>
      <c r="Q536" s="230"/>
      <c r="R536" s="208"/>
      <c r="S536" s="239"/>
      <c r="T536" s="239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30"/>
      <c r="F537" s="230"/>
      <c r="G537" s="230"/>
      <c r="H537" s="230"/>
      <c r="I537" s="230"/>
      <c r="J537" s="230"/>
      <c r="K537" s="230"/>
      <c r="L537" s="230"/>
      <c r="M537" s="230"/>
      <c r="N537" s="230"/>
      <c r="O537" s="230"/>
      <c r="P537" s="233"/>
      <c r="Q537" s="230"/>
      <c r="R537" s="208"/>
      <c r="S537" s="239"/>
      <c r="T537" s="239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30"/>
      <c r="F538" s="230"/>
      <c r="G538" s="230"/>
      <c r="H538" s="230"/>
      <c r="I538" s="230"/>
      <c r="J538" s="230"/>
      <c r="K538" s="230"/>
      <c r="L538" s="230"/>
      <c r="M538" s="230"/>
      <c r="N538" s="230"/>
      <c r="O538" s="230"/>
      <c r="P538" s="233"/>
      <c r="Q538" s="230"/>
      <c r="R538" s="208"/>
      <c r="S538" s="239"/>
      <c r="T538" s="239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30"/>
      <c r="F539" s="230"/>
      <c r="G539" s="230"/>
      <c r="H539" s="230"/>
      <c r="I539" s="230"/>
      <c r="J539" s="230"/>
      <c r="K539" s="230"/>
      <c r="L539" s="230"/>
      <c r="M539" s="230"/>
      <c r="N539" s="230"/>
      <c r="O539" s="230"/>
      <c r="P539" s="233"/>
      <c r="Q539" s="230"/>
      <c r="R539" s="208"/>
      <c r="S539" s="239"/>
      <c r="T539" s="239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30"/>
      <c r="F540" s="230"/>
      <c r="G540" s="230"/>
      <c r="H540" s="230"/>
      <c r="I540" s="230"/>
      <c r="J540" s="230"/>
      <c r="K540" s="230"/>
      <c r="L540" s="230"/>
      <c r="M540" s="230"/>
      <c r="N540" s="230"/>
      <c r="O540" s="230"/>
      <c r="P540" s="233"/>
      <c r="Q540" s="230"/>
      <c r="R540" s="208"/>
      <c r="S540" s="239"/>
      <c r="T540" s="239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30"/>
      <c r="F541" s="230"/>
      <c r="G541" s="230"/>
      <c r="H541" s="230"/>
      <c r="I541" s="230"/>
      <c r="J541" s="230"/>
      <c r="K541" s="230"/>
      <c r="L541" s="230"/>
      <c r="M541" s="230"/>
      <c r="N541" s="230"/>
      <c r="O541" s="230"/>
      <c r="P541" s="233"/>
      <c r="Q541" s="230"/>
      <c r="R541" s="208"/>
      <c r="S541" s="239"/>
      <c r="T541" s="239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30"/>
      <c r="F542" s="230"/>
      <c r="G542" s="230"/>
      <c r="H542" s="230"/>
      <c r="I542" s="230"/>
      <c r="J542" s="230"/>
      <c r="K542" s="230"/>
      <c r="L542" s="230"/>
      <c r="M542" s="230"/>
      <c r="N542" s="230"/>
      <c r="O542" s="230"/>
      <c r="P542" s="233"/>
      <c r="Q542" s="230"/>
      <c r="R542" s="208"/>
      <c r="S542" s="239"/>
      <c r="T542" s="239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30"/>
      <c r="F543" s="230"/>
      <c r="G543" s="230"/>
      <c r="H543" s="230"/>
      <c r="I543" s="230"/>
      <c r="J543" s="230"/>
      <c r="K543" s="230"/>
      <c r="L543" s="230"/>
      <c r="M543" s="230"/>
      <c r="N543" s="230"/>
      <c r="O543" s="230"/>
      <c r="P543" s="233"/>
      <c r="Q543" s="230"/>
      <c r="R543" s="208"/>
      <c r="S543" s="239"/>
      <c r="T543" s="239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30"/>
      <c r="F544" s="230"/>
      <c r="G544" s="230"/>
      <c r="H544" s="230"/>
      <c r="I544" s="230"/>
      <c r="J544" s="230"/>
      <c r="K544" s="230"/>
      <c r="L544" s="230"/>
      <c r="M544" s="230"/>
      <c r="N544" s="230"/>
      <c r="O544" s="230"/>
      <c r="P544" s="233"/>
      <c r="Q544" s="230"/>
      <c r="R544" s="208"/>
      <c r="S544" s="239"/>
      <c r="T544" s="239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30"/>
      <c r="F545" s="230"/>
      <c r="G545" s="230"/>
      <c r="H545" s="230"/>
      <c r="I545" s="230"/>
      <c r="J545" s="230"/>
      <c r="K545" s="230"/>
      <c r="L545" s="230"/>
      <c r="M545" s="230"/>
      <c r="N545" s="230"/>
      <c r="O545" s="230"/>
      <c r="P545" s="233"/>
      <c r="Q545" s="230"/>
      <c r="R545" s="208"/>
      <c r="S545" s="239"/>
      <c r="T545" s="239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30"/>
      <c r="F546" s="230"/>
      <c r="G546" s="230"/>
      <c r="H546" s="230"/>
      <c r="I546" s="230"/>
      <c r="J546" s="230"/>
      <c r="K546" s="230"/>
      <c r="L546" s="230"/>
      <c r="M546" s="230"/>
      <c r="N546" s="230"/>
      <c r="O546" s="230"/>
      <c r="P546" s="233"/>
      <c r="Q546" s="230"/>
      <c r="R546" s="208"/>
      <c r="S546" s="239"/>
      <c r="T546" s="239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30"/>
      <c r="F547" s="230"/>
      <c r="G547" s="230"/>
      <c r="H547" s="230"/>
      <c r="I547" s="230"/>
      <c r="J547" s="230"/>
      <c r="K547" s="230"/>
      <c r="L547" s="230"/>
      <c r="M547" s="230"/>
      <c r="N547" s="230"/>
      <c r="O547" s="230"/>
      <c r="P547" s="233"/>
      <c r="Q547" s="230"/>
      <c r="R547" s="208"/>
      <c r="S547" s="239"/>
      <c r="T547" s="239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30"/>
      <c r="F548" s="230"/>
      <c r="G548" s="230"/>
      <c r="H548" s="230"/>
      <c r="I548" s="230"/>
      <c r="J548" s="230"/>
      <c r="K548" s="230"/>
      <c r="L548" s="230"/>
      <c r="M548" s="230"/>
      <c r="N548" s="230"/>
      <c r="O548" s="230"/>
      <c r="P548" s="233"/>
      <c r="Q548" s="230"/>
      <c r="R548" s="208"/>
      <c r="S548" s="239"/>
      <c r="T548" s="239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30"/>
      <c r="F549" s="230"/>
      <c r="G549" s="230"/>
      <c r="H549" s="230"/>
      <c r="I549" s="230"/>
      <c r="J549" s="230"/>
      <c r="K549" s="230"/>
      <c r="L549" s="230"/>
      <c r="M549" s="230"/>
      <c r="N549" s="230"/>
      <c r="O549" s="230"/>
      <c r="P549" s="233"/>
      <c r="Q549" s="230"/>
      <c r="R549" s="208"/>
      <c r="S549" s="239"/>
      <c r="T549" s="239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30"/>
      <c r="F550" s="230"/>
      <c r="G550" s="230"/>
      <c r="H550" s="230"/>
      <c r="I550" s="230"/>
      <c r="J550" s="230"/>
      <c r="K550" s="230"/>
      <c r="L550" s="230"/>
      <c r="M550" s="230"/>
      <c r="N550" s="230"/>
      <c r="O550" s="230"/>
      <c r="P550" s="233"/>
      <c r="Q550" s="230"/>
      <c r="R550" s="208"/>
      <c r="S550" s="239"/>
      <c r="T550" s="239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30"/>
      <c r="F551" s="230"/>
      <c r="G551" s="230"/>
      <c r="H551" s="230"/>
      <c r="I551" s="230"/>
      <c r="J551" s="230"/>
      <c r="K551" s="230"/>
      <c r="L551" s="230"/>
      <c r="M551" s="230"/>
      <c r="N551" s="230"/>
      <c r="O551" s="230"/>
      <c r="P551" s="233"/>
      <c r="Q551" s="230"/>
      <c r="R551" s="208"/>
      <c r="S551" s="239"/>
      <c r="T551" s="239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30"/>
      <c r="F552" s="230"/>
      <c r="G552" s="230"/>
      <c r="H552" s="230"/>
      <c r="I552" s="230"/>
      <c r="J552" s="230"/>
      <c r="K552" s="230"/>
      <c r="L552" s="230"/>
      <c r="M552" s="230"/>
      <c r="N552" s="230"/>
      <c r="O552" s="230"/>
      <c r="P552" s="233"/>
      <c r="Q552" s="230"/>
      <c r="R552" s="208"/>
      <c r="S552" s="239"/>
      <c r="T552" s="239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30"/>
      <c r="F553" s="230"/>
      <c r="G553" s="230"/>
      <c r="H553" s="230"/>
      <c r="I553" s="230"/>
      <c r="J553" s="230"/>
      <c r="K553" s="230"/>
      <c r="L553" s="230"/>
      <c r="M553" s="230"/>
      <c r="N553" s="230"/>
      <c r="O553" s="230"/>
      <c r="P553" s="233"/>
      <c r="Q553" s="230"/>
      <c r="R553" s="208"/>
      <c r="S553" s="239"/>
      <c r="T553" s="239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30"/>
      <c r="F554" s="230"/>
      <c r="G554" s="230"/>
      <c r="H554" s="230"/>
      <c r="I554" s="230"/>
      <c r="J554" s="230"/>
      <c r="K554" s="230"/>
      <c r="L554" s="230"/>
      <c r="M554" s="230"/>
      <c r="N554" s="230"/>
      <c r="O554" s="230"/>
      <c r="P554" s="233"/>
      <c r="Q554" s="230"/>
      <c r="R554" s="208"/>
      <c r="S554" s="239"/>
      <c r="T554" s="239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30"/>
      <c r="F555" s="230"/>
      <c r="G555" s="230"/>
      <c r="H555" s="230"/>
      <c r="I555" s="230"/>
      <c r="J555" s="230"/>
      <c r="K555" s="230"/>
      <c r="L555" s="230"/>
      <c r="M555" s="230"/>
      <c r="N555" s="230"/>
      <c r="O555" s="230"/>
      <c r="P555" s="233"/>
      <c r="Q555" s="230"/>
      <c r="R555" s="208"/>
      <c r="S555" s="239"/>
      <c r="T555" s="239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30"/>
      <c r="F556" s="230"/>
      <c r="G556" s="230"/>
      <c r="H556" s="230"/>
      <c r="I556" s="230"/>
      <c r="J556" s="230"/>
      <c r="K556" s="230"/>
      <c r="L556" s="230"/>
      <c r="M556" s="230"/>
      <c r="N556" s="230"/>
      <c r="O556" s="230"/>
      <c r="P556" s="233"/>
      <c r="Q556" s="230"/>
      <c r="R556" s="208"/>
      <c r="S556" s="239"/>
      <c r="T556" s="239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30"/>
      <c r="F557" s="230"/>
      <c r="G557" s="230"/>
      <c r="H557" s="230"/>
      <c r="I557" s="230"/>
      <c r="J557" s="230"/>
      <c r="K557" s="230"/>
      <c r="L557" s="230"/>
      <c r="M557" s="230"/>
      <c r="N557" s="230"/>
      <c r="O557" s="230"/>
      <c r="P557" s="233"/>
      <c r="Q557" s="230"/>
      <c r="R557" s="208"/>
      <c r="S557" s="239"/>
      <c r="T557" s="239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30"/>
      <c r="F558" s="230"/>
      <c r="G558" s="230"/>
      <c r="H558" s="230"/>
      <c r="I558" s="230"/>
      <c r="J558" s="230"/>
      <c r="K558" s="230"/>
      <c r="L558" s="230"/>
      <c r="M558" s="230"/>
      <c r="N558" s="230"/>
      <c r="O558" s="230"/>
      <c r="P558" s="233"/>
      <c r="Q558" s="230"/>
      <c r="R558" s="208"/>
      <c r="S558" s="239"/>
      <c r="T558" s="239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30"/>
      <c r="F559" s="230"/>
      <c r="G559" s="230"/>
      <c r="H559" s="230"/>
      <c r="I559" s="230"/>
      <c r="J559" s="230"/>
      <c r="K559" s="230"/>
      <c r="L559" s="230"/>
      <c r="M559" s="230"/>
      <c r="N559" s="230"/>
      <c r="O559" s="230"/>
      <c r="P559" s="233"/>
      <c r="Q559" s="230"/>
      <c r="R559" s="208"/>
      <c r="S559" s="239"/>
      <c r="T559" s="239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30"/>
      <c r="F560" s="230"/>
      <c r="G560" s="230"/>
      <c r="H560" s="230"/>
      <c r="I560" s="230"/>
      <c r="J560" s="230"/>
      <c r="K560" s="230"/>
      <c r="L560" s="230"/>
      <c r="M560" s="230"/>
      <c r="N560" s="230"/>
      <c r="O560" s="230"/>
      <c r="P560" s="233"/>
      <c r="Q560" s="230"/>
      <c r="R560" s="208"/>
      <c r="S560" s="239"/>
      <c r="T560" s="239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30"/>
      <c r="F561" s="230"/>
      <c r="G561" s="230"/>
      <c r="H561" s="230"/>
      <c r="I561" s="230"/>
      <c r="J561" s="230"/>
      <c r="K561" s="230"/>
      <c r="L561" s="230"/>
      <c r="M561" s="230"/>
      <c r="N561" s="230"/>
      <c r="O561" s="230"/>
      <c r="P561" s="233"/>
      <c r="Q561" s="230"/>
      <c r="R561" s="208"/>
      <c r="S561" s="239"/>
      <c r="T561" s="239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30"/>
      <c r="F562" s="230"/>
      <c r="G562" s="230"/>
      <c r="H562" s="230"/>
      <c r="I562" s="230"/>
      <c r="J562" s="230"/>
      <c r="K562" s="230"/>
      <c r="L562" s="230"/>
      <c r="M562" s="230"/>
      <c r="N562" s="230"/>
      <c r="O562" s="230"/>
      <c r="P562" s="233"/>
      <c r="Q562" s="230"/>
      <c r="R562" s="208"/>
      <c r="S562" s="239"/>
      <c r="T562" s="239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30"/>
      <c r="F563" s="230"/>
      <c r="G563" s="230"/>
      <c r="H563" s="230"/>
      <c r="I563" s="230"/>
      <c r="J563" s="230"/>
      <c r="K563" s="230"/>
      <c r="L563" s="230"/>
      <c r="M563" s="230"/>
      <c r="N563" s="230"/>
      <c r="O563" s="230"/>
      <c r="P563" s="233"/>
      <c r="Q563" s="230"/>
      <c r="R563" s="208"/>
      <c r="S563" s="239"/>
      <c r="T563" s="239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30"/>
      <c r="F564" s="230"/>
      <c r="G564" s="230"/>
      <c r="H564" s="230"/>
      <c r="I564" s="230"/>
      <c r="J564" s="230"/>
      <c r="K564" s="230"/>
      <c r="L564" s="230"/>
      <c r="M564" s="230"/>
      <c r="N564" s="230"/>
      <c r="O564" s="230"/>
      <c r="P564" s="233"/>
      <c r="Q564" s="230"/>
      <c r="R564" s="208"/>
      <c r="S564" s="239"/>
      <c r="T564" s="239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30"/>
      <c r="F565" s="230"/>
      <c r="G565" s="230"/>
      <c r="H565" s="230"/>
      <c r="I565" s="230"/>
      <c r="J565" s="230"/>
      <c r="K565" s="230"/>
      <c r="L565" s="230"/>
      <c r="M565" s="230"/>
      <c r="N565" s="230"/>
      <c r="O565" s="230"/>
      <c r="P565" s="233"/>
      <c r="Q565" s="230"/>
      <c r="R565" s="208"/>
      <c r="S565" s="239"/>
      <c r="T565" s="239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30"/>
      <c r="F566" s="230"/>
      <c r="G566" s="230"/>
      <c r="H566" s="230"/>
      <c r="I566" s="230"/>
      <c r="J566" s="230"/>
      <c r="K566" s="230"/>
      <c r="L566" s="230"/>
      <c r="M566" s="230"/>
      <c r="N566" s="230"/>
      <c r="O566" s="230"/>
      <c r="P566" s="233"/>
      <c r="Q566" s="230"/>
      <c r="R566" s="208"/>
      <c r="S566" s="239"/>
      <c r="T566" s="239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30"/>
      <c r="F567" s="230"/>
      <c r="G567" s="230"/>
      <c r="H567" s="230"/>
      <c r="I567" s="230"/>
      <c r="J567" s="230"/>
      <c r="K567" s="230"/>
      <c r="L567" s="230"/>
      <c r="M567" s="230"/>
      <c r="N567" s="230"/>
      <c r="O567" s="230"/>
      <c r="P567" s="233"/>
      <c r="Q567" s="230"/>
      <c r="R567" s="208"/>
      <c r="S567" s="239"/>
      <c r="T567" s="239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30"/>
      <c r="F568" s="230"/>
      <c r="G568" s="230"/>
      <c r="H568" s="230"/>
      <c r="I568" s="230"/>
      <c r="J568" s="230"/>
      <c r="K568" s="230"/>
      <c r="L568" s="230"/>
      <c r="M568" s="230"/>
      <c r="N568" s="230"/>
      <c r="O568" s="230"/>
      <c r="P568" s="233"/>
      <c r="Q568" s="230"/>
      <c r="R568" s="208"/>
      <c r="S568" s="239"/>
      <c r="T568" s="239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30"/>
      <c r="F569" s="230"/>
      <c r="G569" s="230"/>
      <c r="H569" s="230"/>
      <c r="I569" s="230"/>
      <c r="J569" s="230"/>
      <c r="K569" s="230"/>
      <c r="L569" s="230"/>
      <c r="M569" s="230"/>
      <c r="N569" s="230"/>
      <c r="O569" s="230"/>
      <c r="P569" s="233"/>
      <c r="Q569" s="230"/>
      <c r="R569" s="208"/>
      <c r="S569" s="239"/>
      <c r="T569" s="239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30"/>
      <c r="F570" s="230"/>
      <c r="G570" s="230"/>
      <c r="H570" s="230"/>
      <c r="I570" s="230"/>
      <c r="J570" s="230"/>
      <c r="K570" s="230"/>
      <c r="L570" s="230"/>
      <c r="M570" s="230"/>
      <c r="N570" s="230"/>
      <c r="O570" s="230"/>
      <c r="P570" s="233"/>
      <c r="Q570" s="230"/>
      <c r="R570" s="208"/>
      <c r="S570" s="239"/>
      <c r="T570" s="239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30"/>
      <c r="F571" s="230"/>
      <c r="G571" s="230"/>
      <c r="H571" s="230"/>
      <c r="I571" s="230"/>
      <c r="J571" s="230"/>
      <c r="K571" s="230"/>
      <c r="L571" s="230"/>
      <c r="M571" s="230"/>
      <c r="N571" s="230"/>
      <c r="O571" s="230"/>
      <c r="P571" s="233"/>
      <c r="Q571" s="230"/>
      <c r="R571" s="208"/>
      <c r="S571" s="239"/>
      <c r="T571" s="239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30"/>
      <c r="F572" s="230"/>
      <c r="G572" s="230"/>
      <c r="H572" s="230"/>
      <c r="I572" s="230"/>
      <c r="J572" s="230"/>
      <c r="K572" s="230"/>
      <c r="L572" s="230"/>
      <c r="M572" s="230"/>
      <c r="N572" s="230"/>
      <c r="O572" s="230"/>
      <c r="P572" s="233"/>
      <c r="Q572" s="230"/>
      <c r="R572" s="208"/>
      <c r="S572" s="239"/>
      <c r="T572" s="239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30"/>
      <c r="F573" s="230"/>
      <c r="G573" s="230"/>
      <c r="H573" s="230"/>
      <c r="I573" s="230"/>
      <c r="J573" s="230"/>
      <c r="K573" s="230"/>
      <c r="L573" s="230"/>
      <c r="M573" s="230"/>
      <c r="N573" s="230"/>
      <c r="O573" s="230"/>
      <c r="P573" s="233"/>
      <c r="Q573" s="230"/>
      <c r="R573" s="208"/>
      <c r="S573" s="239"/>
      <c r="T573" s="239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30"/>
      <c r="F574" s="230"/>
      <c r="G574" s="230"/>
      <c r="H574" s="230"/>
      <c r="I574" s="230"/>
      <c r="J574" s="230"/>
      <c r="K574" s="230"/>
      <c r="L574" s="230"/>
      <c r="M574" s="230"/>
      <c r="N574" s="230"/>
      <c r="O574" s="230"/>
      <c r="P574" s="233"/>
      <c r="Q574" s="230"/>
      <c r="R574" s="208"/>
      <c r="S574" s="239"/>
      <c r="T574" s="239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30"/>
      <c r="F575" s="230"/>
      <c r="G575" s="230"/>
      <c r="H575" s="230"/>
      <c r="I575" s="230"/>
      <c r="J575" s="230"/>
      <c r="K575" s="230"/>
      <c r="L575" s="230"/>
      <c r="M575" s="230"/>
      <c r="N575" s="230"/>
      <c r="O575" s="230"/>
      <c r="P575" s="233"/>
      <c r="Q575" s="230"/>
      <c r="R575" s="208"/>
      <c r="S575" s="239"/>
      <c r="T575" s="239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30"/>
      <c r="F576" s="230"/>
      <c r="G576" s="230"/>
      <c r="H576" s="230"/>
      <c r="I576" s="230"/>
      <c r="J576" s="230"/>
      <c r="K576" s="230"/>
      <c r="L576" s="230"/>
      <c r="M576" s="230"/>
      <c r="N576" s="230"/>
      <c r="O576" s="230"/>
      <c r="P576" s="233"/>
      <c r="Q576" s="230"/>
      <c r="R576" s="208"/>
      <c r="S576" s="239"/>
      <c r="T576" s="239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30"/>
      <c r="F577" s="230"/>
      <c r="G577" s="230"/>
      <c r="H577" s="230"/>
      <c r="I577" s="230"/>
      <c r="J577" s="230"/>
      <c r="K577" s="230"/>
      <c r="L577" s="230"/>
      <c r="M577" s="230"/>
      <c r="N577" s="230"/>
      <c r="O577" s="230"/>
      <c r="P577" s="233"/>
      <c r="Q577" s="230"/>
      <c r="R577" s="208"/>
      <c r="S577" s="239"/>
      <c r="T577" s="239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30"/>
      <c r="F578" s="230"/>
      <c r="G578" s="230"/>
      <c r="H578" s="230"/>
      <c r="I578" s="230"/>
      <c r="J578" s="230"/>
      <c r="K578" s="230"/>
      <c r="L578" s="230"/>
      <c r="M578" s="230"/>
      <c r="N578" s="230"/>
      <c r="O578" s="230"/>
      <c r="P578" s="233"/>
      <c r="Q578" s="230"/>
      <c r="R578" s="208"/>
      <c r="S578" s="239"/>
      <c r="T578" s="239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30"/>
      <c r="F579" s="230"/>
      <c r="G579" s="230"/>
      <c r="H579" s="230"/>
      <c r="I579" s="230"/>
      <c r="J579" s="230"/>
      <c r="K579" s="230"/>
      <c r="L579" s="230"/>
      <c r="M579" s="230"/>
      <c r="N579" s="230"/>
      <c r="O579" s="230"/>
      <c r="P579" s="233"/>
      <c r="Q579" s="230"/>
      <c r="R579" s="208"/>
      <c r="S579" s="239"/>
      <c r="T579" s="239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30"/>
      <c r="F580" s="230"/>
      <c r="G580" s="230"/>
      <c r="H580" s="230"/>
      <c r="I580" s="230"/>
      <c r="J580" s="230"/>
      <c r="K580" s="230"/>
      <c r="L580" s="230"/>
      <c r="M580" s="230"/>
      <c r="N580" s="230"/>
      <c r="O580" s="230"/>
      <c r="P580" s="233"/>
      <c r="Q580" s="230"/>
      <c r="R580" s="208"/>
      <c r="S580" s="239"/>
      <c r="T580" s="239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30"/>
      <c r="F581" s="230"/>
      <c r="G581" s="230"/>
      <c r="H581" s="230"/>
      <c r="I581" s="230"/>
      <c r="J581" s="230"/>
      <c r="K581" s="230"/>
      <c r="L581" s="230"/>
      <c r="M581" s="230"/>
      <c r="N581" s="230"/>
      <c r="O581" s="230"/>
      <c r="P581" s="233"/>
      <c r="Q581" s="230"/>
      <c r="R581" s="208"/>
      <c r="S581" s="239"/>
      <c r="T581" s="239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30"/>
      <c r="F582" s="230"/>
      <c r="G582" s="230"/>
      <c r="H582" s="230"/>
      <c r="I582" s="230"/>
      <c r="J582" s="230"/>
      <c r="K582" s="230"/>
      <c r="L582" s="230"/>
      <c r="M582" s="230"/>
      <c r="N582" s="230"/>
      <c r="O582" s="230"/>
      <c r="P582" s="233"/>
      <c r="Q582" s="230"/>
      <c r="R582" s="208"/>
      <c r="S582" s="239"/>
      <c r="T582" s="239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30"/>
      <c r="F583" s="230"/>
      <c r="G583" s="230"/>
      <c r="H583" s="230"/>
      <c r="I583" s="230"/>
      <c r="J583" s="230"/>
      <c r="K583" s="230"/>
      <c r="L583" s="230"/>
      <c r="M583" s="230"/>
      <c r="N583" s="230"/>
      <c r="O583" s="230"/>
      <c r="P583" s="233"/>
      <c r="Q583" s="230"/>
      <c r="R583" s="208"/>
      <c r="S583" s="239"/>
      <c r="T583" s="239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30"/>
      <c r="F584" s="230"/>
      <c r="G584" s="230"/>
      <c r="H584" s="230"/>
      <c r="I584" s="230"/>
      <c r="J584" s="230"/>
      <c r="K584" s="230"/>
      <c r="L584" s="230"/>
      <c r="M584" s="230"/>
      <c r="N584" s="230"/>
      <c r="O584" s="230"/>
      <c r="P584" s="233"/>
      <c r="Q584" s="230"/>
      <c r="R584" s="208"/>
      <c r="S584" s="239"/>
      <c r="T584" s="239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30"/>
      <c r="F585" s="230"/>
      <c r="G585" s="230"/>
      <c r="H585" s="230"/>
      <c r="I585" s="230"/>
      <c r="J585" s="230"/>
      <c r="K585" s="230"/>
      <c r="L585" s="230"/>
      <c r="M585" s="230"/>
      <c r="N585" s="230"/>
      <c r="O585" s="230"/>
      <c r="P585" s="233"/>
      <c r="Q585" s="230"/>
      <c r="R585" s="208"/>
      <c r="S585" s="239"/>
      <c r="T585" s="239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30"/>
      <c r="F586" s="230"/>
      <c r="G586" s="230"/>
      <c r="H586" s="230"/>
      <c r="I586" s="230"/>
      <c r="J586" s="230"/>
      <c r="K586" s="230"/>
      <c r="L586" s="230"/>
      <c r="M586" s="230"/>
      <c r="N586" s="230"/>
      <c r="O586" s="230"/>
      <c r="P586" s="233"/>
      <c r="Q586" s="230"/>
      <c r="R586" s="208"/>
      <c r="S586" s="239"/>
      <c r="T586" s="239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30"/>
      <c r="F587" s="230"/>
      <c r="G587" s="230"/>
      <c r="H587" s="230"/>
      <c r="I587" s="230"/>
      <c r="J587" s="230"/>
      <c r="K587" s="230"/>
      <c r="L587" s="230"/>
      <c r="M587" s="230"/>
      <c r="N587" s="230"/>
      <c r="O587" s="230"/>
      <c r="P587" s="233"/>
      <c r="Q587" s="230"/>
      <c r="R587" s="208"/>
      <c r="S587" s="239"/>
      <c r="T587" s="239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30"/>
      <c r="F588" s="230"/>
      <c r="G588" s="230"/>
      <c r="H588" s="230"/>
      <c r="I588" s="230"/>
      <c r="J588" s="230"/>
      <c r="K588" s="230"/>
      <c r="L588" s="230"/>
      <c r="M588" s="230"/>
      <c r="N588" s="230"/>
      <c r="O588" s="230"/>
      <c r="P588" s="233"/>
      <c r="Q588" s="230"/>
      <c r="R588" s="208"/>
      <c r="S588" s="239"/>
      <c r="T588" s="239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30"/>
      <c r="F589" s="230"/>
      <c r="G589" s="230"/>
      <c r="H589" s="230"/>
      <c r="I589" s="230"/>
      <c r="J589" s="230"/>
      <c r="K589" s="230"/>
      <c r="L589" s="230"/>
      <c r="M589" s="230"/>
      <c r="N589" s="230"/>
      <c r="O589" s="230"/>
      <c r="P589" s="233"/>
      <c r="Q589" s="230"/>
      <c r="R589" s="208"/>
      <c r="S589" s="239"/>
      <c r="T589" s="239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30"/>
      <c r="F590" s="230"/>
      <c r="G590" s="230"/>
      <c r="H590" s="230"/>
      <c r="I590" s="230"/>
      <c r="J590" s="230"/>
      <c r="K590" s="230"/>
      <c r="L590" s="230"/>
      <c r="M590" s="230"/>
      <c r="N590" s="230"/>
      <c r="O590" s="230"/>
      <c r="P590" s="233"/>
      <c r="Q590" s="230"/>
      <c r="R590" s="208"/>
      <c r="S590" s="239"/>
      <c r="T590" s="239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30"/>
      <c r="F591" s="230"/>
      <c r="G591" s="230"/>
      <c r="H591" s="230"/>
      <c r="I591" s="230"/>
      <c r="J591" s="230"/>
      <c r="K591" s="230"/>
      <c r="L591" s="230"/>
      <c r="M591" s="230"/>
      <c r="N591" s="230"/>
      <c r="O591" s="230"/>
      <c r="P591" s="233"/>
      <c r="Q591" s="230"/>
      <c r="R591" s="208"/>
      <c r="S591" s="239"/>
      <c r="T591" s="239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30"/>
      <c r="F592" s="230"/>
      <c r="G592" s="230"/>
      <c r="H592" s="230"/>
      <c r="I592" s="230"/>
      <c r="J592" s="230"/>
      <c r="K592" s="230"/>
      <c r="L592" s="230"/>
      <c r="M592" s="230"/>
      <c r="N592" s="230"/>
      <c r="O592" s="230"/>
      <c r="P592" s="233"/>
      <c r="Q592" s="230"/>
      <c r="R592" s="208"/>
      <c r="S592" s="239"/>
      <c r="T592" s="239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30"/>
      <c r="F593" s="230"/>
      <c r="G593" s="230"/>
      <c r="H593" s="230"/>
      <c r="I593" s="230"/>
      <c r="J593" s="230"/>
      <c r="K593" s="230"/>
      <c r="L593" s="230"/>
      <c r="M593" s="230"/>
      <c r="N593" s="230"/>
      <c r="O593" s="230"/>
      <c r="P593" s="233"/>
      <c r="Q593" s="230"/>
      <c r="R593" s="208"/>
      <c r="S593" s="239"/>
      <c r="T593" s="239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30"/>
      <c r="F594" s="230"/>
      <c r="G594" s="230"/>
      <c r="H594" s="230"/>
      <c r="I594" s="230"/>
      <c r="J594" s="230"/>
      <c r="K594" s="230"/>
      <c r="L594" s="230"/>
      <c r="M594" s="230"/>
      <c r="N594" s="230"/>
      <c r="O594" s="230"/>
      <c r="P594" s="233"/>
      <c r="Q594" s="230"/>
      <c r="R594" s="208"/>
      <c r="S594" s="239"/>
      <c r="T594" s="239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30"/>
      <c r="F595" s="230"/>
      <c r="G595" s="230"/>
      <c r="H595" s="230"/>
      <c r="I595" s="230"/>
      <c r="J595" s="230"/>
      <c r="K595" s="230"/>
      <c r="L595" s="230"/>
      <c r="M595" s="230"/>
      <c r="N595" s="230"/>
      <c r="O595" s="230"/>
      <c r="P595" s="233"/>
      <c r="Q595" s="230"/>
      <c r="R595" s="208"/>
      <c r="S595" s="239"/>
      <c r="T595" s="239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30"/>
      <c r="F596" s="230"/>
      <c r="G596" s="230"/>
      <c r="H596" s="230"/>
      <c r="I596" s="230"/>
      <c r="J596" s="230"/>
      <c r="K596" s="230"/>
      <c r="L596" s="230"/>
      <c r="M596" s="230"/>
      <c r="N596" s="230"/>
      <c r="O596" s="230"/>
      <c r="P596" s="233"/>
      <c r="Q596" s="230"/>
      <c r="R596" s="208"/>
      <c r="S596" s="239"/>
      <c r="T596" s="239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30"/>
      <c r="F597" s="230"/>
      <c r="G597" s="230"/>
      <c r="H597" s="230"/>
      <c r="I597" s="230"/>
      <c r="J597" s="230"/>
      <c r="K597" s="230"/>
      <c r="L597" s="230"/>
      <c r="M597" s="230"/>
      <c r="N597" s="230"/>
      <c r="O597" s="230"/>
      <c r="P597" s="233"/>
      <c r="Q597" s="230"/>
      <c r="R597" s="208"/>
      <c r="S597" s="239"/>
      <c r="T597" s="239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30"/>
      <c r="F598" s="230"/>
      <c r="G598" s="230"/>
      <c r="H598" s="230"/>
      <c r="I598" s="230"/>
      <c r="J598" s="230"/>
      <c r="K598" s="230"/>
      <c r="L598" s="230"/>
      <c r="M598" s="230"/>
      <c r="N598" s="230"/>
      <c r="O598" s="230"/>
      <c r="P598" s="233"/>
      <c r="Q598" s="230"/>
      <c r="R598" s="208"/>
      <c r="S598" s="239"/>
      <c r="T598" s="239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30"/>
      <c r="F599" s="230"/>
      <c r="G599" s="230"/>
      <c r="H599" s="230"/>
      <c r="I599" s="230"/>
      <c r="J599" s="230"/>
      <c r="K599" s="230"/>
      <c r="L599" s="230"/>
      <c r="M599" s="230"/>
      <c r="N599" s="230"/>
      <c r="O599" s="230"/>
      <c r="P599" s="233"/>
      <c r="Q599" s="230"/>
      <c r="R599" s="208"/>
      <c r="S599" s="239"/>
      <c r="T599" s="239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30"/>
      <c r="F600" s="230"/>
      <c r="G600" s="230"/>
      <c r="H600" s="230"/>
      <c r="I600" s="230"/>
      <c r="J600" s="230"/>
      <c r="K600" s="230"/>
      <c r="L600" s="230"/>
      <c r="M600" s="230"/>
      <c r="N600" s="230"/>
      <c r="O600" s="230"/>
      <c r="P600" s="233"/>
      <c r="Q600" s="230"/>
      <c r="R600" s="208"/>
      <c r="S600" s="239"/>
      <c r="T600" s="239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30"/>
      <c r="F601" s="230"/>
      <c r="G601" s="230"/>
      <c r="H601" s="230"/>
      <c r="I601" s="230"/>
      <c r="J601" s="230"/>
      <c r="K601" s="230"/>
      <c r="L601" s="230"/>
      <c r="M601" s="230"/>
      <c r="N601" s="230"/>
      <c r="O601" s="230"/>
      <c r="P601" s="233"/>
      <c r="Q601" s="230"/>
      <c r="R601" s="208"/>
      <c r="S601" s="239"/>
      <c r="T601" s="239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30"/>
      <c r="F602" s="230"/>
      <c r="G602" s="230"/>
      <c r="H602" s="230"/>
      <c r="I602" s="230"/>
      <c r="J602" s="230"/>
      <c r="K602" s="230"/>
      <c r="L602" s="230"/>
      <c r="M602" s="230"/>
      <c r="N602" s="230"/>
      <c r="O602" s="230"/>
      <c r="P602" s="233"/>
      <c r="Q602" s="230"/>
      <c r="R602" s="208"/>
      <c r="S602" s="239"/>
      <c r="T602" s="239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30"/>
      <c r="F603" s="230"/>
      <c r="G603" s="230"/>
      <c r="H603" s="230"/>
      <c r="I603" s="230"/>
      <c r="J603" s="230"/>
      <c r="K603" s="230"/>
      <c r="L603" s="230"/>
      <c r="M603" s="230"/>
      <c r="N603" s="230"/>
      <c r="O603" s="230"/>
      <c r="P603" s="233"/>
      <c r="Q603" s="230"/>
      <c r="R603" s="208"/>
      <c r="S603" s="239"/>
      <c r="T603" s="239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30"/>
      <c r="F604" s="230"/>
      <c r="G604" s="230"/>
      <c r="H604" s="230"/>
      <c r="I604" s="230"/>
      <c r="J604" s="230"/>
      <c r="K604" s="230"/>
      <c r="L604" s="230"/>
      <c r="M604" s="230"/>
      <c r="N604" s="230"/>
      <c r="O604" s="230"/>
      <c r="P604" s="233"/>
      <c r="Q604" s="230"/>
      <c r="R604" s="208"/>
      <c r="S604" s="239"/>
      <c r="T604" s="239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30"/>
      <c r="F605" s="230"/>
      <c r="G605" s="230"/>
      <c r="H605" s="230"/>
      <c r="I605" s="230"/>
      <c r="J605" s="230"/>
      <c r="K605" s="230"/>
      <c r="L605" s="230"/>
      <c r="M605" s="230"/>
      <c r="N605" s="230"/>
      <c r="O605" s="230"/>
      <c r="P605" s="233"/>
      <c r="Q605" s="230"/>
      <c r="R605" s="208"/>
      <c r="S605" s="239"/>
      <c r="T605" s="239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30"/>
      <c r="F606" s="230"/>
      <c r="G606" s="230"/>
      <c r="H606" s="230"/>
      <c r="I606" s="230"/>
      <c r="J606" s="230"/>
      <c r="K606" s="230"/>
      <c r="L606" s="230"/>
      <c r="M606" s="230"/>
      <c r="N606" s="230"/>
      <c r="O606" s="230"/>
      <c r="P606" s="233"/>
      <c r="Q606" s="230"/>
      <c r="R606" s="208"/>
      <c r="S606" s="239"/>
      <c r="T606" s="239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30"/>
      <c r="F607" s="230"/>
      <c r="G607" s="230"/>
      <c r="H607" s="230"/>
      <c r="I607" s="230"/>
      <c r="J607" s="230"/>
      <c r="K607" s="230"/>
      <c r="L607" s="230"/>
      <c r="M607" s="230"/>
      <c r="N607" s="230"/>
      <c r="O607" s="230"/>
      <c r="P607" s="233"/>
      <c r="Q607" s="230"/>
      <c r="R607" s="208"/>
      <c r="S607" s="239"/>
      <c r="T607" s="239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30"/>
      <c r="F608" s="230"/>
      <c r="G608" s="230"/>
      <c r="H608" s="230"/>
      <c r="I608" s="230"/>
      <c r="J608" s="230"/>
      <c r="K608" s="230"/>
      <c r="L608" s="230"/>
      <c r="M608" s="230"/>
      <c r="N608" s="230"/>
      <c r="O608" s="230"/>
      <c r="P608" s="233"/>
      <c r="Q608" s="230"/>
      <c r="R608" s="208"/>
      <c r="S608" s="239"/>
      <c r="T608" s="239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30"/>
      <c r="F609" s="230"/>
      <c r="G609" s="230"/>
      <c r="H609" s="230"/>
      <c r="I609" s="230"/>
      <c r="J609" s="230"/>
      <c r="K609" s="230"/>
      <c r="L609" s="230"/>
      <c r="M609" s="230"/>
      <c r="N609" s="230"/>
      <c r="O609" s="230"/>
      <c r="P609" s="233"/>
      <c r="Q609" s="230"/>
      <c r="R609" s="208"/>
      <c r="S609" s="239"/>
      <c r="T609" s="239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30"/>
      <c r="F610" s="230"/>
      <c r="G610" s="230"/>
      <c r="H610" s="230"/>
      <c r="I610" s="230"/>
      <c r="J610" s="230"/>
      <c r="K610" s="230"/>
      <c r="L610" s="230"/>
      <c r="M610" s="230"/>
      <c r="N610" s="230"/>
      <c r="O610" s="230"/>
      <c r="P610" s="233"/>
      <c r="Q610" s="230"/>
      <c r="R610" s="208"/>
      <c r="S610" s="239"/>
      <c r="T610" s="239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30"/>
      <c r="F611" s="230"/>
      <c r="G611" s="230"/>
      <c r="H611" s="230"/>
      <c r="I611" s="230"/>
      <c r="J611" s="230"/>
      <c r="K611" s="230"/>
      <c r="L611" s="230"/>
      <c r="M611" s="230"/>
      <c r="N611" s="230"/>
      <c r="O611" s="230"/>
      <c r="P611" s="233"/>
      <c r="Q611" s="230"/>
      <c r="R611" s="208"/>
      <c r="S611" s="239"/>
      <c r="T611" s="239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30"/>
      <c r="F612" s="230"/>
      <c r="G612" s="230"/>
      <c r="H612" s="230"/>
      <c r="I612" s="230"/>
      <c r="J612" s="230"/>
      <c r="K612" s="230"/>
      <c r="L612" s="230"/>
      <c r="M612" s="230"/>
      <c r="N612" s="230"/>
      <c r="O612" s="230"/>
      <c r="P612" s="233"/>
      <c r="Q612" s="230"/>
      <c r="R612" s="208"/>
      <c r="S612" s="239"/>
      <c r="T612" s="239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30"/>
      <c r="F613" s="230"/>
      <c r="G613" s="230"/>
      <c r="H613" s="230"/>
      <c r="I613" s="230"/>
      <c r="J613" s="230"/>
      <c r="K613" s="230"/>
      <c r="L613" s="230"/>
      <c r="M613" s="230"/>
      <c r="N613" s="230"/>
      <c r="O613" s="230"/>
      <c r="P613" s="233"/>
      <c r="Q613" s="230"/>
      <c r="R613" s="208"/>
      <c r="S613" s="239"/>
      <c r="T613" s="239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30"/>
      <c r="F614" s="230"/>
      <c r="G614" s="230"/>
      <c r="H614" s="230"/>
      <c r="I614" s="230"/>
      <c r="J614" s="230"/>
      <c r="K614" s="230"/>
      <c r="L614" s="230"/>
      <c r="M614" s="230"/>
      <c r="N614" s="230"/>
      <c r="O614" s="230"/>
      <c r="P614" s="233"/>
      <c r="Q614" s="230"/>
      <c r="R614" s="208"/>
      <c r="S614" s="239"/>
      <c r="T614" s="239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30"/>
      <c r="F615" s="230"/>
      <c r="G615" s="230"/>
      <c r="H615" s="230"/>
      <c r="I615" s="230"/>
      <c r="J615" s="230"/>
      <c r="K615" s="230"/>
      <c r="L615" s="230"/>
      <c r="M615" s="230"/>
      <c r="N615" s="230"/>
      <c r="O615" s="230"/>
      <c r="P615" s="233"/>
      <c r="Q615" s="230"/>
      <c r="R615" s="208"/>
      <c r="S615" s="239"/>
      <c r="T615" s="239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30"/>
      <c r="F616" s="230"/>
      <c r="G616" s="230"/>
      <c r="H616" s="230"/>
      <c r="I616" s="230"/>
      <c r="J616" s="230"/>
      <c r="K616" s="230"/>
      <c r="L616" s="230"/>
      <c r="M616" s="230"/>
      <c r="N616" s="230"/>
      <c r="O616" s="230"/>
      <c r="P616" s="233"/>
      <c r="Q616" s="230"/>
      <c r="R616" s="208"/>
      <c r="S616" s="239"/>
      <c r="T616" s="239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30"/>
      <c r="F617" s="230"/>
      <c r="G617" s="230"/>
      <c r="H617" s="230"/>
      <c r="I617" s="230"/>
      <c r="J617" s="230"/>
      <c r="K617" s="230"/>
      <c r="L617" s="230"/>
      <c r="M617" s="230"/>
      <c r="N617" s="230"/>
      <c r="O617" s="230"/>
      <c r="P617" s="233"/>
      <c r="Q617" s="230"/>
      <c r="R617" s="208"/>
      <c r="S617" s="239"/>
      <c r="T617" s="239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30"/>
      <c r="F618" s="230"/>
      <c r="G618" s="230"/>
      <c r="H618" s="230"/>
      <c r="I618" s="230"/>
      <c r="J618" s="230"/>
      <c r="K618" s="230"/>
      <c r="L618" s="230"/>
      <c r="M618" s="230"/>
      <c r="N618" s="230"/>
      <c r="O618" s="230"/>
      <c r="P618" s="233"/>
      <c r="Q618" s="230"/>
      <c r="R618" s="208"/>
      <c r="S618" s="239"/>
      <c r="T618" s="239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30"/>
      <c r="F619" s="230"/>
      <c r="G619" s="230"/>
      <c r="H619" s="230"/>
      <c r="I619" s="230"/>
      <c r="J619" s="230"/>
      <c r="K619" s="230"/>
      <c r="L619" s="230"/>
      <c r="M619" s="230"/>
      <c r="N619" s="230"/>
      <c r="O619" s="230"/>
      <c r="P619" s="233"/>
      <c r="Q619" s="230"/>
      <c r="R619" s="208"/>
      <c r="S619" s="239"/>
      <c r="T619" s="239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30"/>
      <c r="F620" s="230"/>
      <c r="G620" s="230"/>
      <c r="H620" s="230"/>
      <c r="I620" s="230"/>
      <c r="J620" s="230"/>
      <c r="K620" s="230"/>
      <c r="L620" s="230"/>
      <c r="M620" s="230"/>
      <c r="N620" s="230"/>
      <c r="O620" s="230"/>
      <c r="P620" s="233"/>
      <c r="Q620" s="230"/>
      <c r="R620" s="208"/>
      <c r="S620" s="239"/>
      <c r="T620" s="239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30"/>
      <c r="F621" s="230"/>
      <c r="G621" s="230"/>
      <c r="H621" s="230"/>
      <c r="I621" s="230"/>
      <c r="J621" s="230"/>
      <c r="K621" s="230"/>
      <c r="L621" s="230"/>
      <c r="M621" s="230"/>
      <c r="N621" s="230"/>
      <c r="O621" s="230"/>
      <c r="P621" s="233"/>
      <c r="Q621" s="230"/>
      <c r="R621" s="208"/>
      <c r="S621" s="239"/>
      <c r="T621" s="239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30"/>
      <c r="F622" s="230"/>
      <c r="G622" s="230"/>
      <c r="H622" s="230"/>
      <c r="I622" s="230"/>
      <c r="J622" s="230"/>
      <c r="K622" s="230"/>
      <c r="L622" s="230"/>
      <c r="M622" s="230"/>
      <c r="N622" s="230"/>
      <c r="O622" s="230"/>
      <c r="P622" s="233"/>
      <c r="Q622" s="230"/>
      <c r="R622" s="208"/>
      <c r="S622" s="239"/>
      <c r="T622" s="239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30"/>
      <c r="F623" s="230"/>
      <c r="G623" s="230"/>
      <c r="H623" s="230"/>
      <c r="I623" s="230"/>
      <c r="J623" s="230"/>
      <c r="K623" s="230"/>
      <c r="L623" s="230"/>
      <c r="M623" s="230"/>
      <c r="N623" s="230"/>
      <c r="O623" s="230"/>
      <c r="P623" s="233"/>
      <c r="Q623" s="230"/>
      <c r="R623" s="208"/>
      <c r="S623" s="239"/>
      <c r="T623" s="239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30"/>
      <c r="F624" s="230"/>
      <c r="G624" s="230"/>
      <c r="H624" s="230"/>
      <c r="I624" s="230"/>
      <c r="J624" s="230"/>
      <c r="K624" s="230"/>
      <c r="L624" s="230"/>
      <c r="M624" s="230"/>
      <c r="N624" s="230"/>
      <c r="O624" s="230"/>
      <c r="P624" s="233"/>
      <c r="Q624" s="230"/>
      <c r="R624" s="208"/>
      <c r="S624" s="239"/>
      <c r="T624" s="239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30"/>
      <c r="F625" s="230"/>
      <c r="G625" s="230"/>
      <c r="H625" s="230"/>
      <c r="I625" s="230"/>
      <c r="J625" s="230"/>
      <c r="K625" s="230"/>
      <c r="L625" s="230"/>
      <c r="M625" s="230"/>
      <c r="N625" s="230"/>
      <c r="O625" s="230"/>
      <c r="P625" s="233"/>
      <c r="Q625" s="230"/>
      <c r="R625" s="208"/>
      <c r="S625" s="239"/>
      <c r="T625" s="239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30"/>
      <c r="F626" s="230"/>
      <c r="G626" s="230"/>
      <c r="H626" s="230"/>
      <c r="I626" s="230"/>
      <c r="J626" s="230"/>
      <c r="K626" s="230"/>
      <c r="L626" s="230"/>
      <c r="M626" s="230"/>
      <c r="N626" s="230"/>
      <c r="O626" s="230"/>
      <c r="P626" s="233"/>
      <c r="Q626" s="230"/>
      <c r="R626" s="208"/>
      <c r="S626" s="239"/>
      <c r="T626" s="239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30"/>
      <c r="F627" s="230"/>
      <c r="G627" s="230"/>
      <c r="H627" s="230"/>
      <c r="I627" s="230"/>
      <c r="J627" s="230"/>
      <c r="K627" s="230"/>
      <c r="L627" s="230"/>
      <c r="M627" s="230"/>
      <c r="N627" s="230"/>
      <c r="O627" s="230"/>
      <c r="P627" s="233"/>
      <c r="Q627" s="230"/>
      <c r="R627" s="208"/>
      <c r="S627" s="239"/>
      <c r="T627" s="239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30"/>
      <c r="F628" s="230"/>
      <c r="G628" s="230"/>
      <c r="H628" s="230"/>
      <c r="I628" s="230"/>
      <c r="J628" s="230"/>
      <c r="K628" s="230"/>
      <c r="L628" s="230"/>
      <c r="M628" s="230"/>
      <c r="N628" s="230"/>
      <c r="O628" s="230"/>
      <c r="P628" s="233"/>
      <c r="Q628" s="230"/>
      <c r="R628" s="208"/>
      <c r="S628" s="239"/>
      <c r="T628" s="239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30"/>
      <c r="F629" s="230"/>
      <c r="G629" s="230"/>
      <c r="H629" s="230"/>
      <c r="I629" s="230"/>
      <c r="J629" s="230"/>
      <c r="K629" s="230"/>
      <c r="L629" s="230"/>
      <c r="M629" s="230"/>
      <c r="N629" s="230"/>
      <c r="O629" s="230"/>
      <c r="P629" s="233"/>
      <c r="Q629" s="230"/>
      <c r="R629" s="208"/>
      <c r="S629" s="239"/>
      <c r="T629" s="239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30"/>
      <c r="F630" s="230"/>
      <c r="G630" s="230"/>
      <c r="H630" s="230"/>
      <c r="I630" s="230"/>
      <c r="J630" s="230"/>
      <c r="K630" s="230"/>
      <c r="L630" s="230"/>
      <c r="M630" s="230"/>
      <c r="N630" s="230"/>
      <c r="O630" s="230"/>
      <c r="P630" s="233"/>
      <c r="Q630" s="230"/>
      <c r="R630" s="208"/>
      <c r="S630" s="239"/>
      <c r="T630" s="239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30"/>
      <c r="F631" s="230"/>
      <c r="G631" s="230"/>
      <c r="H631" s="230"/>
      <c r="I631" s="230"/>
      <c r="J631" s="230"/>
      <c r="K631" s="230"/>
      <c r="L631" s="230"/>
      <c r="M631" s="230"/>
      <c r="N631" s="230"/>
      <c r="O631" s="230"/>
      <c r="P631" s="233"/>
      <c r="Q631" s="230"/>
      <c r="R631" s="208"/>
      <c r="S631" s="239"/>
      <c r="T631" s="239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30"/>
      <c r="F632" s="230"/>
      <c r="G632" s="230"/>
      <c r="H632" s="230"/>
      <c r="I632" s="230"/>
      <c r="J632" s="230"/>
      <c r="K632" s="230"/>
      <c r="L632" s="230"/>
      <c r="M632" s="230"/>
      <c r="N632" s="230"/>
      <c r="O632" s="230"/>
      <c r="P632" s="233"/>
      <c r="Q632" s="230"/>
      <c r="R632" s="208"/>
      <c r="S632" s="239"/>
      <c r="T632" s="239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30"/>
      <c r="F633" s="230"/>
      <c r="G633" s="230"/>
      <c r="H633" s="230"/>
      <c r="I633" s="230"/>
      <c r="J633" s="230"/>
      <c r="K633" s="230"/>
      <c r="L633" s="230"/>
      <c r="M633" s="230"/>
      <c r="N633" s="230"/>
      <c r="O633" s="230"/>
      <c r="P633" s="233"/>
      <c r="Q633" s="230"/>
      <c r="R633" s="208"/>
      <c r="S633" s="239"/>
      <c r="T633" s="239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30"/>
      <c r="F634" s="230"/>
      <c r="G634" s="230"/>
      <c r="H634" s="230"/>
      <c r="I634" s="230"/>
      <c r="J634" s="230"/>
      <c r="K634" s="230"/>
      <c r="L634" s="230"/>
      <c r="M634" s="230"/>
      <c r="N634" s="230"/>
      <c r="O634" s="230"/>
      <c r="P634" s="233"/>
      <c r="Q634" s="230"/>
      <c r="R634" s="208"/>
      <c r="S634" s="239"/>
      <c r="T634" s="239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30"/>
      <c r="F635" s="230"/>
      <c r="G635" s="230"/>
      <c r="H635" s="230"/>
      <c r="I635" s="230"/>
      <c r="J635" s="230"/>
      <c r="K635" s="230"/>
      <c r="L635" s="230"/>
      <c r="M635" s="230"/>
      <c r="N635" s="230"/>
      <c r="O635" s="230"/>
      <c r="P635" s="233"/>
      <c r="Q635" s="230"/>
      <c r="R635" s="208"/>
      <c r="S635" s="239"/>
      <c r="T635" s="239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30"/>
      <c r="F636" s="230"/>
      <c r="G636" s="230"/>
      <c r="H636" s="230"/>
      <c r="I636" s="230"/>
      <c r="J636" s="230"/>
      <c r="K636" s="230"/>
      <c r="L636" s="230"/>
      <c r="M636" s="230"/>
      <c r="N636" s="230"/>
      <c r="O636" s="230"/>
      <c r="P636" s="233"/>
      <c r="Q636" s="230"/>
      <c r="R636" s="208"/>
      <c r="S636" s="239"/>
      <c r="T636" s="239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30"/>
      <c r="F637" s="230"/>
      <c r="G637" s="230"/>
      <c r="H637" s="230"/>
      <c r="I637" s="230"/>
      <c r="J637" s="230"/>
      <c r="K637" s="230"/>
      <c r="L637" s="230"/>
      <c r="M637" s="230"/>
      <c r="N637" s="230"/>
      <c r="O637" s="230"/>
      <c r="P637" s="233"/>
      <c r="Q637" s="230"/>
      <c r="R637" s="208"/>
      <c r="S637" s="239"/>
      <c r="T637" s="239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30"/>
      <c r="F638" s="230"/>
      <c r="G638" s="230"/>
      <c r="H638" s="230"/>
      <c r="I638" s="230"/>
      <c r="J638" s="230"/>
      <c r="K638" s="230"/>
      <c r="L638" s="230"/>
      <c r="M638" s="230"/>
      <c r="N638" s="230"/>
      <c r="O638" s="230"/>
      <c r="P638" s="233"/>
      <c r="Q638" s="230"/>
      <c r="R638" s="208"/>
      <c r="S638" s="239"/>
      <c r="T638" s="239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30"/>
      <c r="F639" s="230"/>
      <c r="G639" s="230"/>
      <c r="H639" s="230"/>
      <c r="I639" s="230"/>
      <c r="J639" s="230"/>
      <c r="K639" s="230"/>
      <c r="L639" s="230"/>
      <c r="M639" s="230"/>
      <c r="N639" s="230"/>
      <c r="O639" s="230"/>
      <c r="P639" s="233"/>
      <c r="Q639" s="230"/>
      <c r="R639" s="208"/>
      <c r="S639" s="239"/>
      <c r="T639" s="239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30"/>
      <c r="F640" s="230"/>
      <c r="G640" s="230"/>
      <c r="H640" s="230"/>
      <c r="I640" s="230"/>
      <c r="J640" s="230"/>
      <c r="K640" s="230"/>
      <c r="L640" s="230"/>
      <c r="M640" s="230"/>
      <c r="N640" s="230"/>
      <c r="O640" s="230"/>
      <c r="P640" s="233"/>
      <c r="Q640" s="230"/>
      <c r="R640" s="208"/>
      <c r="S640" s="239"/>
      <c r="T640" s="239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30"/>
      <c r="F641" s="230"/>
      <c r="G641" s="230"/>
      <c r="H641" s="230"/>
      <c r="I641" s="230"/>
      <c r="J641" s="230"/>
      <c r="K641" s="230"/>
      <c r="L641" s="230"/>
      <c r="M641" s="230"/>
      <c r="N641" s="230"/>
      <c r="O641" s="230"/>
      <c r="P641" s="233"/>
      <c r="Q641" s="230"/>
      <c r="R641" s="208"/>
      <c r="S641" s="239"/>
      <c r="T641" s="239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30"/>
      <c r="F642" s="230"/>
      <c r="G642" s="230"/>
      <c r="H642" s="230"/>
      <c r="I642" s="230"/>
      <c r="J642" s="230"/>
      <c r="K642" s="230"/>
      <c r="L642" s="230"/>
      <c r="M642" s="230"/>
      <c r="N642" s="230"/>
      <c r="O642" s="230"/>
      <c r="P642" s="233"/>
      <c r="Q642" s="230"/>
      <c r="R642" s="208"/>
      <c r="S642" s="239"/>
      <c r="T642" s="239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30"/>
      <c r="F643" s="230"/>
      <c r="G643" s="230"/>
      <c r="H643" s="230"/>
      <c r="I643" s="230"/>
      <c r="J643" s="230"/>
      <c r="K643" s="230"/>
      <c r="L643" s="230"/>
      <c r="M643" s="230"/>
      <c r="N643" s="230"/>
      <c r="O643" s="230"/>
      <c r="P643" s="233"/>
      <c r="Q643" s="230"/>
      <c r="R643" s="208"/>
      <c r="S643" s="239"/>
      <c r="T643" s="239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30"/>
      <c r="F644" s="230"/>
      <c r="G644" s="230"/>
      <c r="H644" s="230"/>
      <c r="I644" s="230"/>
      <c r="J644" s="230"/>
      <c r="K644" s="230"/>
      <c r="L644" s="230"/>
      <c r="M644" s="230"/>
      <c r="N644" s="230"/>
      <c r="O644" s="230"/>
      <c r="P644" s="233"/>
      <c r="Q644" s="230"/>
      <c r="R644" s="208"/>
      <c r="S644" s="239"/>
      <c r="T644" s="239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30"/>
      <c r="F645" s="230"/>
      <c r="G645" s="230"/>
      <c r="H645" s="230"/>
      <c r="I645" s="230"/>
      <c r="J645" s="230"/>
      <c r="K645" s="230"/>
      <c r="L645" s="230"/>
      <c r="M645" s="230"/>
      <c r="N645" s="230"/>
      <c r="O645" s="230"/>
      <c r="P645" s="233"/>
      <c r="Q645" s="230"/>
      <c r="R645" s="208"/>
      <c r="S645" s="239"/>
      <c r="T645" s="239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30"/>
      <c r="F646" s="230"/>
      <c r="G646" s="230"/>
      <c r="H646" s="230"/>
      <c r="I646" s="230"/>
      <c r="J646" s="230"/>
      <c r="K646" s="230"/>
      <c r="L646" s="230"/>
      <c r="M646" s="230"/>
      <c r="N646" s="230"/>
      <c r="O646" s="230"/>
      <c r="P646" s="233"/>
      <c r="Q646" s="230"/>
      <c r="R646" s="208"/>
      <c r="S646" s="239"/>
      <c r="T646" s="239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30"/>
      <c r="F647" s="230"/>
      <c r="G647" s="230"/>
      <c r="H647" s="230"/>
      <c r="I647" s="230"/>
      <c r="J647" s="230"/>
      <c r="K647" s="230"/>
      <c r="L647" s="230"/>
      <c r="M647" s="230"/>
      <c r="N647" s="230"/>
      <c r="O647" s="230"/>
      <c r="P647" s="233"/>
      <c r="Q647" s="230"/>
      <c r="R647" s="208"/>
      <c r="S647" s="239"/>
      <c r="T647" s="239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30"/>
      <c r="F648" s="230"/>
      <c r="G648" s="230"/>
      <c r="H648" s="230"/>
      <c r="I648" s="230"/>
      <c r="J648" s="230"/>
      <c r="K648" s="230"/>
      <c r="L648" s="230"/>
      <c r="M648" s="230"/>
      <c r="N648" s="230"/>
      <c r="O648" s="230"/>
      <c r="P648" s="233"/>
      <c r="Q648" s="230"/>
      <c r="R648" s="208"/>
      <c r="S648" s="239"/>
      <c r="T648" s="239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30"/>
      <c r="F649" s="230"/>
      <c r="G649" s="230"/>
      <c r="H649" s="230"/>
      <c r="I649" s="230"/>
      <c r="J649" s="230"/>
      <c r="K649" s="230"/>
      <c r="L649" s="230"/>
      <c r="M649" s="230"/>
      <c r="N649" s="230"/>
      <c r="O649" s="230"/>
      <c r="P649" s="233"/>
      <c r="Q649" s="230"/>
      <c r="R649" s="208"/>
      <c r="S649" s="239"/>
      <c r="T649" s="239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30"/>
      <c r="F650" s="230"/>
      <c r="G650" s="230"/>
      <c r="H650" s="230"/>
      <c r="I650" s="230"/>
      <c r="J650" s="230"/>
      <c r="K650" s="230"/>
      <c r="L650" s="230"/>
      <c r="M650" s="230"/>
      <c r="N650" s="230"/>
      <c r="O650" s="230"/>
      <c r="P650" s="233"/>
      <c r="Q650" s="230"/>
      <c r="R650" s="208"/>
      <c r="S650" s="239"/>
      <c r="T650" s="239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30"/>
      <c r="F651" s="230"/>
      <c r="G651" s="230"/>
      <c r="H651" s="230"/>
      <c r="I651" s="230"/>
      <c r="J651" s="230"/>
      <c r="K651" s="230"/>
      <c r="L651" s="230"/>
      <c r="M651" s="230"/>
      <c r="N651" s="230"/>
      <c r="O651" s="230"/>
      <c r="P651" s="233"/>
      <c r="Q651" s="230"/>
      <c r="R651" s="208"/>
      <c r="S651" s="239"/>
      <c r="T651" s="239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30"/>
      <c r="F652" s="230"/>
      <c r="G652" s="230"/>
      <c r="H652" s="230"/>
      <c r="I652" s="230"/>
      <c r="J652" s="230"/>
      <c r="K652" s="230"/>
      <c r="L652" s="230"/>
      <c r="M652" s="230"/>
      <c r="N652" s="230"/>
      <c r="O652" s="230"/>
      <c r="P652" s="233"/>
      <c r="Q652" s="230"/>
      <c r="R652" s="208"/>
      <c r="S652" s="239"/>
      <c r="T652" s="239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30"/>
      <c r="F653" s="230"/>
      <c r="G653" s="230"/>
      <c r="H653" s="230"/>
      <c r="I653" s="230"/>
      <c r="J653" s="230"/>
      <c r="K653" s="230"/>
      <c r="L653" s="230"/>
      <c r="M653" s="230"/>
      <c r="N653" s="230"/>
      <c r="O653" s="230"/>
      <c r="P653" s="233"/>
      <c r="Q653" s="230"/>
      <c r="R653" s="208"/>
      <c r="S653" s="239"/>
      <c r="T653" s="239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30"/>
      <c r="F654" s="230"/>
      <c r="G654" s="230"/>
      <c r="H654" s="230"/>
      <c r="I654" s="230"/>
      <c r="J654" s="230"/>
      <c r="K654" s="230"/>
      <c r="L654" s="230"/>
      <c r="M654" s="230"/>
      <c r="N654" s="230"/>
      <c r="O654" s="230"/>
      <c r="P654" s="233"/>
      <c r="Q654" s="230"/>
      <c r="R654" s="208"/>
      <c r="S654" s="239"/>
      <c r="T654" s="239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30"/>
      <c r="F655" s="230"/>
      <c r="G655" s="230"/>
      <c r="H655" s="230"/>
      <c r="I655" s="230"/>
      <c r="J655" s="230"/>
      <c r="K655" s="230"/>
      <c r="L655" s="230"/>
      <c r="M655" s="230"/>
      <c r="N655" s="230"/>
      <c r="O655" s="230"/>
      <c r="P655" s="233"/>
      <c r="Q655" s="230"/>
      <c r="R655" s="208"/>
      <c r="S655" s="239"/>
      <c r="T655" s="239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30"/>
      <c r="F656" s="230"/>
      <c r="G656" s="230"/>
      <c r="H656" s="230"/>
      <c r="I656" s="230"/>
      <c r="J656" s="230"/>
      <c r="K656" s="230"/>
      <c r="L656" s="230"/>
      <c r="M656" s="230"/>
      <c r="N656" s="230"/>
      <c r="O656" s="230"/>
      <c r="P656" s="233"/>
      <c r="Q656" s="230"/>
      <c r="R656" s="208"/>
      <c r="S656" s="239"/>
      <c r="T656" s="239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30"/>
      <c r="F657" s="230"/>
      <c r="G657" s="230"/>
      <c r="H657" s="230"/>
      <c r="I657" s="230"/>
      <c r="J657" s="230"/>
      <c r="K657" s="230"/>
      <c r="L657" s="230"/>
      <c r="M657" s="230"/>
      <c r="N657" s="230"/>
      <c r="O657" s="230"/>
      <c r="P657" s="233"/>
      <c r="Q657" s="230"/>
      <c r="R657" s="208"/>
      <c r="S657" s="239"/>
      <c r="T657" s="239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30"/>
      <c r="F658" s="230"/>
      <c r="G658" s="230"/>
      <c r="H658" s="230"/>
      <c r="I658" s="230"/>
      <c r="J658" s="230"/>
      <c r="K658" s="230"/>
      <c r="L658" s="230"/>
      <c r="M658" s="230"/>
      <c r="N658" s="230"/>
      <c r="O658" s="230"/>
      <c r="P658" s="233"/>
      <c r="Q658" s="230"/>
      <c r="R658" s="208"/>
      <c r="S658" s="239"/>
      <c r="T658" s="239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30"/>
      <c r="F659" s="230"/>
      <c r="G659" s="230"/>
      <c r="H659" s="230"/>
      <c r="I659" s="230"/>
      <c r="J659" s="230"/>
      <c r="K659" s="230"/>
      <c r="L659" s="230"/>
      <c r="M659" s="230"/>
      <c r="N659" s="230"/>
      <c r="O659" s="230"/>
      <c r="P659" s="233"/>
      <c r="Q659" s="230"/>
      <c r="R659" s="208"/>
      <c r="S659" s="239"/>
      <c r="T659" s="239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30"/>
      <c r="F660" s="230"/>
      <c r="G660" s="230"/>
      <c r="H660" s="230"/>
      <c r="I660" s="230"/>
      <c r="J660" s="230"/>
      <c r="K660" s="230"/>
      <c r="L660" s="230"/>
      <c r="M660" s="230"/>
      <c r="N660" s="230"/>
      <c r="O660" s="230"/>
      <c r="P660" s="233"/>
      <c r="Q660" s="230"/>
      <c r="R660" s="208"/>
      <c r="S660" s="239"/>
      <c r="T660" s="239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30"/>
      <c r="F661" s="230"/>
      <c r="G661" s="230"/>
      <c r="H661" s="230"/>
      <c r="I661" s="230"/>
      <c r="J661" s="230"/>
      <c r="K661" s="230"/>
      <c r="L661" s="230"/>
      <c r="M661" s="230"/>
      <c r="N661" s="230"/>
      <c r="O661" s="230"/>
      <c r="P661" s="233"/>
      <c r="Q661" s="230"/>
      <c r="R661" s="208"/>
      <c r="S661" s="239"/>
      <c r="T661" s="239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30"/>
      <c r="F662" s="230"/>
      <c r="G662" s="230"/>
      <c r="H662" s="230"/>
      <c r="I662" s="230"/>
      <c r="J662" s="230"/>
      <c r="K662" s="230"/>
      <c r="L662" s="230"/>
      <c r="M662" s="230"/>
      <c r="N662" s="230"/>
      <c r="O662" s="230"/>
      <c r="P662" s="233"/>
      <c r="Q662" s="230"/>
      <c r="R662" s="208"/>
      <c r="S662" s="239"/>
      <c r="T662" s="239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30"/>
      <c r="F663" s="230"/>
      <c r="G663" s="230"/>
      <c r="H663" s="230"/>
      <c r="I663" s="230"/>
      <c r="J663" s="230"/>
      <c r="K663" s="230"/>
      <c r="L663" s="230"/>
      <c r="M663" s="230"/>
      <c r="N663" s="230"/>
      <c r="O663" s="230"/>
      <c r="P663" s="233"/>
      <c r="Q663" s="230"/>
      <c r="R663" s="208"/>
      <c r="S663" s="239"/>
      <c r="T663" s="239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30"/>
      <c r="F664" s="230"/>
      <c r="G664" s="230"/>
      <c r="H664" s="230"/>
      <c r="I664" s="230"/>
      <c r="J664" s="230"/>
      <c r="K664" s="230"/>
      <c r="L664" s="230"/>
      <c r="M664" s="230"/>
      <c r="N664" s="230"/>
      <c r="O664" s="230"/>
      <c r="P664" s="233"/>
      <c r="Q664" s="230"/>
      <c r="R664" s="208"/>
      <c r="S664" s="239"/>
      <c r="T664" s="239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30"/>
      <c r="F665" s="230"/>
      <c r="G665" s="230"/>
      <c r="H665" s="230"/>
      <c r="I665" s="230"/>
      <c r="J665" s="230"/>
      <c r="K665" s="230"/>
      <c r="L665" s="230"/>
      <c r="M665" s="230"/>
      <c r="N665" s="230"/>
      <c r="O665" s="230"/>
      <c r="P665" s="233"/>
      <c r="Q665" s="230"/>
      <c r="R665" s="208"/>
      <c r="S665" s="239"/>
      <c r="T665" s="239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30"/>
      <c r="F666" s="230"/>
      <c r="G666" s="230"/>
      <c r="H666" s="230"/>
      <c r="I666" s="230"/>
      <c r="J666" s="230"/>
      <c r="K666" s="230"/>
      <c r="L666" s="230"/>
      <c r="M666" s="230"/>
      <c r="N666" s="230"/>
      <c r="O666" s="230"/>
      <c r="P666" s="233"/>
      <c r="Q666" s="230"/>
      <c r="R666" s="208"/>
      <c r="S666" s="239"/>
      <c r="T666" s="239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30"/>
      <c r="F667" s="230"/>
      <c r="G667" s="230"/>
      <c r="H667" s="230"/>
      <c r="I667" s="230"/>
      <c r="J667" s="230"/>
      <c r="K667" s="230"/>
      <c r="L667" s="230"/>
      <c r="M667" s="230"/>
      <c r="N667" s="230"/>
      <c r="O667" s="230"/>
      <c r="P667" s="233"/>
      <c r="Q667" s="230"/>
      <c r="R667" s="208"/>
      <c r="S667" s="239"/>
      <c r="T667" s="239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30"/>
      <c r="F668" s="230"/>
      <c r="G668" s="230"/>
      <c r="H668" s="230"/>
      <c r="I668" s="230"/>
      <c r="J668" s="230"/>
      <c r="K668" s="230"/>
      <c r="L668" s="230"/>
      <c r="M668" s="230"/>
      <c r="N668" s="230"/>
      <c r="O668" s="230"/>
      <c r="P668" s="233"/>
      <c r="Q668" s="230"/>
      <c r="R668" s="208"/>
      <c r="S668" s="239"/>
      <c r="T668" s="239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30"/>
      <c r="F669" s="230"/>
      <c r="G669" s="230"/>
      <c r="H669" s="230"/>
      <c r="I669" s="230"/>
      <c r="J669" s="230"/>
      <c r="K669" s="230"/>
      <c r="L669" s="230"/>
      <c r="M669" s="230"/>
      <c r="N669" s="230"/>
      <c r="O669" s="230"/>
      <c r="P669" s="233"/>
      <c r="Q669" s="230"/>
      <c r="R669" s="208"/>
      <c r="S669" s="239"/>
      <c r="T669" s="239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30"/>
      <c r="F670" s="230"/>
      <c r="G670" s="230"/>
      <c r="H670" s="230"/>
      <c r="I670" s="230"/>
      <c r="J670" s="230"/>
      <c r="K670" s="230"/>
      <c r="L670" s="230"/>
      <c r="M670" s="230"/>
      <c r="N670" s="230"/>
      <c r="O670" s="230"/>
      <c r="P670" s="233"/>
      <c r="Q670" s="230"/>
      <c r="R670" s="208"/>
      <c r="S670" s="239"/>
      <c r="T670" s="239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30"/>
      <c r="F671" s="230"/>
      <c r="G671" s="230"/>
      <c r="H671" s="230"/>
      <c r="I671" s="230"/>
      <c r="J671" s="230"/>
      <c r="K671" s="230"/>
      <c r="L671" s="230"/>
      <c r="M671" s="230"/>
      <c r="N671" s="230"/>
      <c r="O671" s="230"/>
      <c r="P671" s="233"/>
      <c r="Q671" s="230"/>
      <c r="R671" s="208"/>
      <c r="S671" s="239"/>
      <c r="T671" s="239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30"/>
      <c r="F672" s="230"/>
      <c r="G672" s="230"/>
      <c r="H672" s="230"/>
      <c r="I672" s="230"/>
      <c r="J672" s="230"/>
      <c r="K672" s="230"/>
      <c r="L672" s="230"/>
      <c r="M672" s="230"/>
      <c r="N672" s="230"/>
      <c r="O672" s="230"/>
      <c r="P672" s="233"/>
      <c r="Q672" s="230"/>
      <c r="R672" s="208"/>
      <c r="S672" s="239"/>
      <c r="T672" s="239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30"/>
      <c r="F673" s="230"/>
      <c r="G673" s="230"/>
      <c r="H673" s="230"/>
      <c r="I673" s="230"/>
      <c r="J673" s="230"/>
      <c r="K673" s="230"/>
      <c r="L673" s="230"/>
      <c r="M673" s="230"/>
      <c r="N673" s="230"/>
      <c r="O673" s="230"/>
      <c r="P673" s="233"/>
      <c r="Q673" s="230"/>
      <c r="R673" s="208"/>
      <c r="S673" s="239"/>
      <c r="T673" s="239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30"/>
      <c r="F674" s="230"/>
      <c r="G674" s="230"/>
      <c r="H674" s="230"/>
      <c r="I674" s="230"/>
      <c r="J674" s="230"/>
      <c r="K674" s="230"/>
      <c r="L674" s="230"/>
      <c r="M674" s="230"/>
      <c r="N674" s="230"/>
      <c r="O674" s="230"/>
      <c r="P674" s="233"/>
      <c r="Q674" s="230"/>
      <c r="R674" s="208"/>
      <c r="S674" s="239"/>
      <c r="T674" s="239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30"/>
      <c r="F675" s="230"/>
      <c r="G675" s="230"/>
      <c r="H675" s="230"/>
      <c r="I675" s="230"/>
      <c r="J675" s="230"/>
      <c r="K675" s="230"/>
      <c r="L675" s="230"/>
      <c r="M675" s="230"/>
      <c r="N675" s="230"/>
      <c r="O675" s="230"/>
      <c r="P675" s="233"/>
      <c r="Q675" s="230"/>
      <c r="R675" s="208"/>
      <c r="S675" s="239"/>
      <c r="T675" s="239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30"/>
      <c r="F676" s="230"/>
      <c r="G676" s="230"/>
      <c r="H676" s="230"/>
      <c r="I676" s="230"/>
      <c r="J676" s="230"/>
      <c r="K676" s="230"/>
      <c r="L676" s="230"/>
      <c r="M676" s="230"/>
      <c r="N676" s="230"/>
      <c r="O676" s="230"/>
      <c r="P676" s="233"/>
      <c r="Q676" s="230"/>
      <c r="R676" s="208"/>
      <c r="S676" s="239"/>
      <c r="T676" s="239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30"/>
      <c r="F677" s="230"/>
      <c r="G677" s="230"/>
      <c r="H677" s="230"/>
      <c r="I677" s="230"/>
      <c r="J677" s="230"/>
      <c r="K677" s="230"/>
      <c r="L677" s="230"/>
      <c r="M677" s="230"/>
      <c r="N677" s="230"/>
      <c r="O677" s="230"/>
      <c r="P677" s="233"/>
      <c r="Q677" s="230"/>
      <c r="R677" s="208"/>
      <c r="S677" s="239"/>
      <c r="T677" s="239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30"/>
      <c r="F678" s="230"/>
      <c r="G678" s="230"/>
      <c r="H678" s="230"/>
      <c r="I678" s="230"/>
      <c r="J678" s="230"/>
      <c r="K678" s="230"/>
      <c r="L678" s="230"/>
      <c r="M678" s="230"/>
      <c r="N678" s="230"/>
      <c r="O678" s="230"/>
      <c r="P678" s="233"/>
      <c r="Q678" s="230"/>
      <c r="R678" s="208"/>
      <c r="S678" s="239"/>
      <c r="T678" s="239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30"/>
      <c r="F679" s="230"/>
      <c r="G679" s="230"/>
      <c r="H679" s="230"/>
      <c r="I679" s="230"/>
      <c r="J679" s="230"/>
      <c r="K679" s="230"/>
      <c r="L679" s="230"/>
      <c r="M679" s="230"/>
      <c r="N679" s="230"/>
      <c r="O679" s="230"/>
      <c r="P679" s="233"/>
      <c r="Q679" s="230"/>
      <c r="R679" s="208"/>
      <c r="S679" s="239"/>
      <c r="T679" s="239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30"/>
      <c r="F680" s="230"/>
      <c r="G680" s="230"/>
      <c r="H680" s="230"/>
      <c r="I680" s="230"/>
      <c r="J680" s="230"/>
      <c r="K680" s="230"/>
      <c r="L680" s="230"/>
      <c r="M680" s="230"/>
      <c r="N680" s="230"/>
      <c r="O680" s="230"/>
      <c r="P680" s="233"/>
      <c r="Q680" s="230"/>
      <c r="R680" s="208"/>
      <c r="S680" s="239"/>
      <c r="T680" s="239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30"/>
      <c r="F681" s="230"/>
      <c r="G681" s="230"/>
      <c r="H681" s="230"/>
      <c r="I681" s="230"/>
      <c r="J681" s="230"/>
      <c r="K681" s="230"/>
      <c r="L681" s="230"/>
      <c r="M681" s="230"/>
      <c r="N681" s="230"/>
      <c r="O681" s="230"/>
      <c r="P681" s="233"/>
      <c r="Q681" s="230"/>
      <c r="R681" s="208"/>
      <c r="S681" s="239"/>
      <c r="T681" s="239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30"/>
      <c r="F682" s="230"/>
      <c r="G682" s="230"/>
      <c r="H682" s="230"/>
      <c r="I682" s="230"/>
      <c r="J682" s="230"/>
      <c r="K682" s="230"/>
      <c r="L682" s="230"/>
      <c r="M682" s="230"/>
      <c r="N682" s="230"/>
      <c r="O682" s="230"/>
      <c r="P682" s="233"/>
      <c r="Q682" s="230"/>
      <c r="R682" s="208"/>
      <c r="S682" s="239"/>
      <c r="T682" s="239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30"/>
      <c r="F683" s="230"/>
      <c r="G683" s="230"/>
      <c r="H683" s="230"/>
      <c r="I683" s="230"/>
      <c r="J683" s="230"/>
      <c r="K683" s="230"/>
      <c r="L683" s="230"/>
      <c r="M683" s="230"/>
      <c r="N683" s="230"/>
      <c r="O683" s="230"/>
      <c r="P683" s="233"/>
      <c r="Q683" s="230"/>
      <c r="R683" s="208"/>
      <c r="S683" s="239"/>
      <c r="T683" s="239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30"/>
      <c r="F684" s="230"/>
      <c r="G684" s="230"/>
      <c r="H684" s="230"/>
      <c r="I684" s="230"/>
      <c r="J684" s="230"/>
      <c r="K684" s="230"/>
      <c r="L684" s="230"/>
      <c r="M684" s="230"/>
      <c r="N684" s="230"/>
      <c r="O684" s="230"/>
      <c r="P684" s="233"/>
      <c r="Q684" s="230"/>
      <c r="R684" s="208"/>
      <c r="S684" s="239"/>
      <c r="T684" s="239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30"/>
      <c r="F685" s="230"/>
      <c r="G685" s="230"/>
      <c r="H685" s="230"/>
      <c r="I685" s="230"/>
      <c r="J685" s="230"/>
      <c r="K685" s="230"/>
      <c r="L685" s="230"/>
      <c r="M685" s="230"/>
      <c r="N685" s="230"/>
      <c r="O685" s="230"/>
      <c r="P685" s="233"/>
      <c r="Q685" s="230"/>
      <c r="R685" s="208"/>
      <c r="S685" s="239"/>
      <c r="T685" s="239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30"/>
      <c r="F686" s="230"/>
      <c r="G686" s="230"/>
      <c r="H686" s="230"/>
      <c r="I686" s="230"/>
      <c r="J686" s="230"/>
      <c r="K686" s="230"/>
      <c r="L686" s="230"/>
      <c r="M686" s="230"/>
      <c r="N686" s="230"/>
      <c r="O686" s="230"/>
      <c r="P686" s="233"/>
      <c r="Q686" s="230"/>
      <c r="R686" s="208"/>
      <c r="S686" s="239"/>
      <c r="T686" s="239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30"/>
      <c r="F687" s="230"/>
      <c r="G687" s="230"/>
      <c r="H687" s="230"/>
      <c r="I687" s="230"/>
      <c r="J687" s="230"/>
      <c r="K687" s="230"/>
      <c r="L687" s="230"/>
      <c r="M687" s="230"/>
      <c r="N687" s="230"/>
      <c r="O687" s="230"/>
      <c r="P687" s="233"/>
      <c r="Q687" s="230"/>
      <c r="R687" s="208"/>
      <c r="S687" s="239"/>
      <c r="T687" s="239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30"/>
      <c r="F688" s="230"/>
      <c r="G688" s="230"/>
      <c r="H688" s="230"/>
      <c r="I688" s="230"/>
      <c r="J688" s="230"/>
      <c r="K688" s="230"/>
      <c r="L688" s="230"/>
      <c r="M688" s="230"/>
      <c r="N688" s="230"/>
      <c r="O688" s="230"/>
      <c r="P688" s="233"/>
      <c r="Q688" s="230"/>
      <c r="R688" s="208"/>
      <c r="S688" s="239"/>
      <c r="T688" s="239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30"/>
      <c r="F689" s="230"/>
      <c r="G689" s="230"/>
      <c r="H689" s="230"/>
      <c r="I689" s="230"/>
      <c r="J689" s="230"/>
      <c r="K689" s="230"/>
      <c r="L689" s="230"/>
      <c r="M689" s="230"/>
      <c r="N689" s="230"/>
      <c r="O689" s="230"/>
      <c r="P689" s="233"/>
      <c r="Q689" s="230"/>
      <c r="R689" s="208"/>
      <c r="S689" s="239"/>
      <c r="T689" s="239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30"/>
      <c r="F690" s="230"/>
      <c r="G690" s="230"/>
      <c r="H690" s="230"/>
      <c r="I690" s="230"/>
      <c r="J690" s="230"/>
      <c r="K690" s="230"/>
      <c r="L690" s="230"/>
      <c r="M690" s="230"/>
      <c r="N690" s="230"/>
      <c r="O690" s="230"/>
      <c r="P690" s="233"/>
      <c r="Q690" s="230"/>
      <c r="R690" s="208"/>
      <c r="S690" s="239"/>
      <c r="T690" s="239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30"/>
      <c r="F691" s="230"/>
      <c r="G691" s="230"/>
      <c r="H691" s="230"/>
      <c r="I691" s="230"/>
      <c r="J691" s="230"/>
      <c r="K691" s="230"/>
      <c r="L691" s="230"/>
      <c r="M691" s="230"/>
      <c r="N691" s="230"/>
      <c r="O691" s="230"/>
      <c r="P691" s="233"/>
      <c r="Q691" s="230"/>
      <c r="R691" s="208"/>
      <c r="S691" s="239"/>
      <c r="T691" s="239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30"/>
      <c r="F692" s="230"/>
      <c r="G692" s="230"/>
      <c r="H692" s="230"/>
      <c r="I692" s="230"/>
      <c r="J692" s="230"/>
      <c r="K692" s="230"/>
      <c r="L692" s="230"/>
      <c r="M692" s="230"/>
      <c r="N692" s="230"/>
      <c r="O692" s="230"/>
      <c r="P692" s="233"/>
      <c r="Q692" s="230"/>
      <c r="R692" s="208"/>
      <c r="S692" s="239"/>
      <c r="T692" s="239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30"/>
      <c r="F693" s="230"/>
      <c r="G693" s="230"/>
      <c r="H693" s="230"/>
      <c r="I693" s="230"/>
      <c r="J693" s="230"/>
      <c r="K693" s="230"/>
      <c r="L693" s="230"/>
      <c r="M693" s="230"/>
      <c r="N693" s="230"/>
      <c r="O693" s="230"/>
      <c r="P693" s="233"/>
      <c r="Q693" s="230"/>
      <c r="R693" s="208"/>
      <c r="S693" s="239"/>
      <c r="T693" s="239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30"/>
      <c r="F694" s="230"/>
      <c r="G694" s="230"/>
      <c r="H694" s="230"/>
      <c r="I694" s="230"/>
      <c r="J694" s="230"/>
      <c r="K694" s="230"/>
      <c r="L694" s="230"/>
      <c r="M694" s="230"/>
      <c r="N694" s="230"/>
      <c r="O694" s="230"/>
      <c r="P694" s="233"/>
      <c r="Q694" s="230"/>
      <c r="R694" s="208"/>
      <c r="S694" s="239"/>
      <c r="T694" s="239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30"/>
      <c r="F695" s="230"/>
      <c r="G695" s="230"/>
      <c r="H695" s="230"/>
      <c r="I695" s="230"/>
      <c r="J695" s="230"/>
      <c r="K695" s="230"/>
      <c r="L695" s="230"/>
      <c r="M695" s="230"/>
      <c r="N695" s="230"/>
      <c r="O695" s="230"/>
      <c r="P695" s="233"/>
      <c r="Q695" s="230"/>
      <c r="R695" s="208"/>
      <c r="S695" s="239"/>
      <c r="T695" s="239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30"/>
      <c r="F696" s="230"/>
      <c r="G696" s="230"/>
      <c r="H696" s="230"/>
      <c r="I696" s="230"/>
      <c r="J696" s="230"/>
      <c r="K696" s="230"/>
      <c r="L696" s="230"/>
      <c r="M696" s="230"/>
      <c r="N696" s="230"/>
      <c r="O696" s="230"/>
      <c r="P696" s="233"/>
      <c r="Q696" s="230"/>
      <c r="R696" s="208"/>
      <c r="S696" s="239"/>
      <c r="T696" s="239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30"/>
      <c r="F697" s="230"/>
      <c r="G697" s="230"/>
      <c r="H697" s="230"/>
      <c r="I697" s="230"/>
      <c r="J697" s="230"/>
      <c r="K697" s="230"/>
      <c r="L697" s="230"/>
      <c r="M697" s="230"/>
      <c r="N697" s="230"/>
      <c r="O697" s="230"/>
      <c r="P697" s="233"/>
      <c r="Q697" s="230"/>
      <c r="R697" s="208"/>
      <c r="S697" s="239"/>
      <c r="T697" s="239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30"/>
      <c r="F698" s="230"/>
      <c r="G698" s="230"/>
      <c r="H698" s="230"/>
      <c r="I698" s="230"/>
      <c r="J698" s="230"/>
      <c r="K698" s="230"/>
      <c r="L698" s="230"/>
      <c r="M698" s="230"/>
      <c r="N698" s="230"/>
      <c r="O698" s="230"/>
      <c r="P698" s="233"/>
      <c r="Q698" s="230"/>
      <c r="R698" s="208"/>
      <c r="S698" s="239"/>
      <c r="T698" s="239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30"/>
      <c r="F699" s="230"/>
      <c r="G699" s="230"/>
      <c r="H699" s="230"/>
      <c r="I699" s="230"/>
      <c r="J699" s="230"/>
      <c r="K699" s="230"/>
      <c r="L699" s="230"/>
      <c r="M699" s="230"/>
      <c r="N699" s="230"/>
      <c r="O699" s="230"/>
      <c r="P699" s="233"/>
      <c r="Q699" s="230"/>
      <c r="R699" s="208"/>
      <c r="S699" s="239"/>
      <c r="T699" s="239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30"/>
      <c r="F700" s="230"/>
      <c r="G700" s="230"/>
      <c r="H700" s="230"/>
      <c r="I700" s="230"/>
      <c r="J700" s="230"/>
      <c r="K700" s="230"/>
      <c r="L700" s="230"/>
      <c r="M700" s="230"/>
      <c r="N700" s="230"/>
      <c r="O700" s="230"/>
      <c r="P700" s="233"/>
      <c r="Q700" s="230"/>
      <c r="R700" s="208"/>
      <c r="S700" s="239"/>
      <c r="T700" s="239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30"/>
      <c r="F701" s="230"/>
      <c r="G701" s="230"/>
      <c r="H701" s="230"/>
      <c r="I701" s="230"/>
      <c r="J701" s="230"/>
      <c r="K701" s="230"/>
      <c r="L701" s="230"/>
      <c r="M701" s="230"/>
      <c r="N701" s="230"/>
      <c r="O701" s="230"/>
      <c r="P701" s="233"/>
      <c r="Q701" s="230"/>
      <c r="R701" s="208"/>
      <c r="S701" s="239"/>
      <c r="T701" s="239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30"/>
      <c r="F702" s="230"/>
      <c r="G702" s="230"/>
      <c r="H702" s="230"/>
      <c r="I702" s="230"/>
      <c r="J702" s="230"/>
      <c r="K702" s="230"/>
      <c r="L702" s="230"/>
      <c r="M702" s="230"/>
      <c r="N702" s="230"/>
      <c r="O702" s="230"/>
      <c r="P702" s="233"/>
      <c r="Q702" s="230"/>
      <c r="R702" s="208"/>
      <c r="S702" s="239"/>
      <c r="T702" s="239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30"/>
      <c r="F703" s="230"/>
      <c r="G703" s="230"/>
      <c r="H703" s="230"/>
      <c r="I703" s="230"/>
      <c r="J703" s="230"/>
      <c r="K703" s="230"/>
      <c r="L703" s="230"/>
      <c r="M703" s="230"/>
      <c r="N703" s="230"/>
      <c r="O703" s="230"/>
      <c r="P703" s="233"/>
      <c r="Q703" s="230"/>
      <c r="R703" s="208"/>
      <c r="S703" s="239"/>
      <c r="T703" s="239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30"/>
      <c r="F704" s="230"/>
      <c r="G704" s="230"/>
      <c r="H704" s="230"/>
      <c r="I704" s="230"/>
      <c r="J704" s="230"/>
      <c r="K704" s="230"/>
      <c r="L704" s="230"/>
      <c r="M704" s="230"/>
      <c r="N704" s="230"/>
      <c r="O704" s="230"/>
      <c r="P704" s="233"/>
      <c r="Q704" s="230"/>
      <c r="R704" s="208"/>
      <c r="S704" s="239"/>
      <c r="T704" s="239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30"/>
      <c r="F705" s="230"/>
      <c r="G705" s="230"/>
      <c r="H705" s="230"/>
      <c r="I705" s="230"/>
      <c r="J705" s="230"/>
      <c r="K705" s="230"/>
      <c r="L705" s="230"/>
      <c r="M705" s="230"/>
      <c r="N705" s="230"/>
      <c r="O705" s="230"/>
      <c r="P705" s="233"/>
      <c r="Q705" s="230"/>
      <c r="R705" s="208"/>
      <c r="S705" s="239"/>
      <c r="T705" s="239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30"/>
      <c r="F706" s="230"/>
      <c r="G706" s="230"/>
      <c r="H706" s="230"/>
      <c r="I706" s="230"/>
      <c r="J706" s="230"/>
      <c r="K706" s="230"/>
      <c r="L706" s="230"/>
      <c r="M706" s="230"/>
      <c r="N706" s="230"/>
      <c r="O706" s="230"/>
      <c r="P706" s="233"/>
      <c r="Q706" s="230"/>
      <c r="R706" s="208"/>
      <c r="S706" s="239"/>
      <c r="T706" s="239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30"/>
      <c r="F707" s="230"/>
      <c r="G707" s="230"/>
      <c r="H707" s="230"/>
      <c r="I707" s="230"/>
      <c r="J707" s="230"/>
      <c r="K707" s="230"/>
      <c r="L707" s="230"/>
      <c r="M707" s="230"/>
      <c r="N707" s="230"/>
      <c r="O707" s="230"/>
      <c r="P707" s="233"/>
      <c r="Q707" s="230"/>
      <c r="R707" s="208"/>
      <c r="S707" s="239"/>
      <c r="T707" s="239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30"/>
      <c r="F708" s="230"/>
      <c r="G708" s="230"/>
      <c r="H708" s="230"/>
      <c r="I708" s="230"/>
      <c r="J708" s="230"/>
      <c r="K708" s="230"/>
      <c r="L708" s="230"/>
      <c r="M708" s="230"/>
      <c r="N708" s="230"/>
      <c r="O708" s="230"/>
      <c r="P708" s="233"/>
      <c r="Q708" s="230"/>
      <c r="R708" s="208"/>
      <c r="S708" s="239"/>
      <c r="T708" s="239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30"/>
      <c r="F709" s="230"/>
      <c r="G709" s="230"/>
      <c r="H709" s="230"/>
      <c r="I709" s="230"/>
      <c r="J709" s="230"/>
      <c r="K709" s="230"/>
      <c r="L709" s="230"/>
      <c r="M709" s="230"/>
      <c r="N709" s="230"/>
      <c r="O709" s="230"/>
      <c r="P709" s="233"/>
      <c r="Q709" s="230"/>
      <c r="R709" s="208"/>
      <c r="S709" s="239"/>
      <c r="T709" s="239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30"/>
      <c r="F710" s="230"/>
      <c r="G710" s="230"/>
      <c r="H710" s="230"/>
      <c r="I710" s="230"/>
      <c r="J710" s="230"/>
      <c r="K710" s="230"/>
      <c r="L710" s="230"/>
      <c r="M710" s="230"/>
      <c r="N710" s="230"/>
      <c r="O710" s="230"/>
      <c r="P710" s="233"/>
      <c r="Q710" s="230"/>
      <c r="R710" s="208"/>
      <c r="S710" s="239"/>
      <c r="T710" s="239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30"/>
      <c r="F711" s="230"/>
      <c r="G711" s="230"/>
      <c r="H711" s="230"/>
      <c r="I711" s="230"/>
      <c r="J711" s="230"/>
      <c r="K711" s="230"/>
      <c r="L711" s="230"/>
      <c r="M711" s="230"/>
      <c r="N711" s="230"/>
      <c r="O711" s="230"/>
      <c r="P711" s="233"/>
      <c r="Q711" s="230"/>
      <c r="R711" s="208"/>
      <c r="S711" s="239"/>
      <c r="T711" s="239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30"/>
      <c r="F712" s="230"/>
      <c r="G712" s="230"/>
      <c r="H712" s="230"/>
      <c r="I712" s="230"/>
      <c r="J712" s="230"/>
      <c r="K712" s="230"/>
      <c r="L712" s="230"/>
      <c r="M712" s="230"/>
      <c r="N712" s="230"/>
      <c r="O712" s="230"/>
      <c r="P712" s="233"/>
      <c r="Q712" s="230"/>
      <c r="R712" s="208"/>
      <c r="S712" s="239"/>
      <c r="T712" s="239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30"/>
      <c r="F713" s="230"/>
      <c r="G713" s="230"/>
      <c r="H713" s="230"/>
      <c r="I713" s="230"/>
      <c r="J713" s="230"/>
      <c r="K713" s="230"/>
      <c r="L713" s="230"/>
      <c r="M713" s="230"/>
      <c r="N713" s="230"/>
      <c r="O713" s="230"/>
      <c r="P713" s="233"/>
      <c r="Q713" s="230"/>
      <c r="R713" s="208"/>
      <c r="S713" s="239"/>
      <c r="T713" s="239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30"/>
      <c r="F714" s="230"/>
      <c r="G714" s="230"/>
      <c r="H714" s="230"/>
      <c r="I714" s="230"/>
      <c r="J714" s="230"/>
      <c r="K714" s="230"/>
      <c r="L714" s="230"/>
      <c r="M714" s="230"/>
      <c r="N714" s="230"/>
      <c r="O714" s="230"/>
      <c r="P714" s="233"/>
      <c r="Q714" s="230"/>
      <c r="R714" s="208"/>
      <c r="S714" s="239"/>
      <c r="T714" s="239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30"/>
      <c r="F715" s="230"/>
      <c r="G715" s="230"/>
      <c r="H715" s="230"/>
      <c r="I715" s="230"/>
      <c r="J715" s="230"/>
      <c r="K715" s="230"/>
      <c r="L715" s="230"/>
      <c r="M715" s="230"/>
      <c r="N715" s="230"/>
      <c r="O715" s="230"/>
      <c r="P715" s="233"/>
      <c r="Q715" s="230"/>
      <c r="R715" s="208"/>
      <c r="S715" s="239"/>
      <c r="T715" s="239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30"/>
      <c r="F716" s="230"/>
      <c r="G716" s="230"/>
      <c r="H716" s="230"/>
      <c r="I716" s="230"/>
      <c r="J716" s="230"/>
      <c r="K716" s="230"/>
      <c r="L716" s="230"/>
      <c r="M716" s="230"/>
      <c r="N716" s="230"/>
      <c r="O716" s="230"/>
      <c r="P716" s="233"/>
      <c r="Q716" s="230"/>
      <c r="R716" s="208"/>
      <c r="S716" s="239"/>
      <c r="T716" s="239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30"/>
      <c r="F717" s="230"/>
      <c r="G717" s="230"/>
      <c r="H717" s="230"/>
      <c r="I717" s="230"/>
      <c r="J717" s="230"/>
      <c r="K717" s="230"/>
      <c r="L717" s="230"/>
      <c r="M717" s="230"/>
      <c r="N717" s="230"/>
      <c r="O717" s="230"/>
      <c r="P717" s="233"/>
      <c r="Q717" s="230"/>
      <c r="R717" s="208"/>
      <c r="S717" s="239"/>
      <c r="T717" s="239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30"/>
      <c r="F718" s="230"/>
      <c r="G718" s="230"/>
      <c r="H718" s="230"/>
      <c r="I718" s="230"/>
      <c r="J718" s="230"/>
      <c r="K718" s="230"/>
      <c r="L718" s="230"/>
      <c r="M718" s="230"/>
      <c r="N718" s="230"/>
      <c r="O718" s="230"/>
      <c r="P718" s="233"/>
      <c r="Q718" s="230"/>
      <c r="R718" s="208"/>
      <c r="S718" s="239"/>
      <c r="T718" s="239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30"/>
      <c r="F719" s="230"/>
      <c r="G719" s="230"/>
      <c r="H719" s="230"/>
      <c r="I719" s="230"/>
      <c r="J719" s="230"/>
      <c r="K719" s="230"/>
      <c r="L719" s="230"/>
      <c r="M719" s="230"/>
      <c r="N719" s="230"/>
      <c r="O719" s="230"/>
      <c r="P719" s="233"/>
      <c r="Q719" s="230"/>
      <c r="R719" s="208"/>
      <c r="S719" s="239"/>
      <c r="T719" s="239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30"/>
      <c r="F720" s="230"/>
      <c r="G720" s="230"/>
      <c r="H720" s="230"/>
      <c r="I720" s="230"/>
      <c r="J720" s="230"/>
      <c r="K720" s="230"/>
      <c r="L720" s="230"/>
      <c r="M720" s="230"/>
      <c r="N720" s="230"/>
      <c r="O720" s="230"/>
      <c r="P720" s="233"/>
      <c r="Q720" s="230"/>
      <c r="R720" s="208"/>
      <c r="S720" s="239"/>
      <c r="T720" s="239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30"/>
      <c r="F721" s="230"/>
      <c r="G721" s="230"/>
      <c r="H721" s="230"/>
      <c r="I721" s="230"/>
      <c r="J721" s="230"/>
      <c r="K721" s="230"/>
      <c r="L721" s="230"/>
      <c r="M721" s="230"/>
      <c r="N721" s="230"/>
      <c r="O721" s="230"/>
      <c r="P721" s="233"/>
      <c r="Q721" s="230"/>
      <c r="R721" s="208"/>
      <c r="S721" s="239"/>
      <c r="T721" s="239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30"/>
      <c r="F722" s="230"/>
      <c r="G722" s="230"/>
      <c r="H722" s="230"/>
      <c r="I722" s="230"/>
      <c r="J722" s="230"/>
      <c r="K722" s="230"/>
      <c r="L722" s="230"/>
      <c r="M722" s="230"/>
      <c r="N722" s="230"/>
      <c r="O722" s="230"/>
      <c r="P722" s="233"/>
      <c r="Q722" s="230"/>
      <c r="R722" s="208"/>
      <c r="S722" s="239"/>
      <c r="T722" s="239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30"/>
      <c r="F723" s="230"/>
      <c r="G723" s="230"/>
      <c r="H723" s="230"/>
      <c r="I723" s="230"/>
      <c r="J723" s="230"/>
      <c r="K723" s="230"/>
      <c r="L723" s="230"/>
      <c r="M723" s="230"/>
      <c r="N723" s="230"/>
      <c r="O723" s="230"/>
      <c r="P723" s="233"/>
      <c r="Q723" s="230"/>
      <c r="R723" s="208"/>
      <c r="S723" s="239"/>
      <c r="T723" s="239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30"/>
      <c r="F724" s="230"/>
      <c r="G724" s="230"/>
      <c r="H724" s="230"/>
      <c r="I724" s="230"/>
      <c r="J724" s="230"/>
      <c r="K724" s="230"/>
      <c r="L724" s="230"/>
      <c r="M724" s="230"/>
      <c r="N724" s="230"/>
      <c r="O724" s="230"/>
      <c r="P724" s="233"/>
      <c r="Q724" s="230"/>
      <c r="R724" s="208"/>
      <c r="S724" s="239"/>
      <c r="T724" s="239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30"/>
      <c r="F725" s="230"/>
      <c r="G725" s="230"/>
      <c r="H725" s="230"/>
      <c r="I725" s="230"/>
      <c r="J725" s="230"/>
      <c r="K725" s="230"/>
      <c r="L725" s="230"/>
      <c r="M725" s="230"/>
      <c r="N725" s="230"/>
      <c r="O725" s="230"/>
      <c r="P725" s="233"/>
      <c r="Q725" s="230"/>
      <c r="R725" s="208"/>
      <c r="S725" s="239"/>
      <c r="T725" s="239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30"/>
      <c r="F726" s="230"/>
      <c r="G726" s="230"/>
      <c r="H726" s="230"/>
      <c r="I726" s="230"/>
      <c r="J726" s="230"/>
      <c r="K726" s="230"/>
      <c r="L726" s="230"/>
      <c r="M726" s="230"/>
      <c r="N726" s="230"/>
      <c r="O726" s="230"/>
      <c r="P726" s="233"/>
      <c r="Q726" s="230"/>
      <c r="R726" s="208"/>
      <c r="S726" s="239"/>
      <c r="T726" s="239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30"/>
      <c r="F727" s="230"/>
      <c r="G727" s="230"/>
      <c r="H727" s="230"/>
      <c r="I727" s="230"/>
      <c r="J727" s="230"/>
      <c r="K727" s="230"/>
      <c r="L727" s="230"/>
      <c r="M727" s="230"/>
      <c r="N727" s="230"/>
      <c r="O727" s="230"/>
      <c r="P727" s="233"/>
      <c r="Q727" s="230"/>
      <c r="R727" s="208"/>
      <c r="S727" s="239"/>
      <c r="T727" s="239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30"/>
      <c r="F728" s="230"/>
      <c r="G728" s="230"/>
      <c r="H728" s="230"/>
      <c r="I728" s="230"/>
      <c r="J728" s="230"/>
      <c r="K728" s="230"/>
      <c r="L728" s="230"/>
      <c r="M728" s="230"/>
      <c r="N728" s="230"/>
      <c r="O728" s="230"/>
      <c r="P728" s="233"/>
      <c r="Q728" s="230"/>
      <c r="R728" s="208"/>
      <c r="S728" s="239"/>
      <c r="T728" s="239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30"/>
      <c r="F729" s="230"/>
      <c r="G729" s="230"/>
      <c r="H729" s="230"/>
      <c r="I729" s="230"/>
      <c r="J729" s="230"/>
      <c r="K729" s="230"/>
      <c r="L729" s="230"/>
      <c r="M729" s="230"/>
      <c r="N729" s="230"/>
      <c r="O729" s="230"/>
      <c r="P729" s="233"/>
      <c r="Q729" s="230"/>
      <c r="R729" s="208"/>
      <c r="S729" s="239"/>
      <c r="T729" s="239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30"/>
      <c r="F730" s="230"/>
      <c r="G730" s="230"/>
      <c r="H730" s="230"/>
      <c r="I730" s="230"/>
      <c r="J730" s="230"/>
      <c r="K730" s="230"/>
      <c r="L730" s="230"/>
      <c r="M730" s="230"/>
      <c r="N730" s="230"/>
      <c r="O730" s="230"/>
      <c r="P730" s="233"/>
      <c r="Q730" s="230"/>
      <c r="R730" s="208"/>
      <c r="S730" s="239"/>
      <c r="T730" s="239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30"/>
      <c r="F731" s="230"/>
      <c r="G731" s="230"/>
      <c r="H731" s="230"/>
      <c r="I731" s="230"/>
      <c r="J731" s="230"/>
      <c r="K731" s="230"/>
      <c r="L731" s="230"/>
      <c r="M731" s="230"/>
      <c r="N731" s="230"/>
      <c r="O731" s="230"/>
      <c r="P731" s="233"/>
      <c r="Q731" s="230"/>
      <c r="R731" s="208"/>
      <c r="S731" s="239"/>
      <c r="T731" s="239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30"/>
      <c r="F732" s="230"/>
      <c r="G732" s="230"/>
      <c r="H732" s="230"/>
      <c r="I732" s="230"/>
      <c r="J732" s="230"/>
      <c r="K732" s="230"/>
      <c r="L732" s="230"/>
      <c r="M732" s="230"/>
      <c r="N732" s="230"/>
      <c r="O732" s="230"/>
      <c r="P732" s="233"/>
      <c r="Q732" s="230"/>
      <c r="R732" s="208"/>
      <c r="S732" s="239"/>
      <c r="T732" s="239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30"/>
      <c r="F733" s="230"/>
      <c r="G733" s="230"/>
      <c r="H733" s="230"/>
      <c r="I733" s="230"/>
      <c r="J733" s="230"/>
      <c r="K733" s="230"/>
      <c r="L733" s="230"/>
      <c r="M733" s="230"/>
      <c r="N733" s="230"/>
      <c r="O733" s="230"/>
      <c r="P733" s="233"/>
      <c r="Q733" s="230"/>
      <c r="R733" s="208"/>
      <c r="S733" s="239"/>
      <c r="T733" s="239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30"/>
      <c r="F734" s="230"/>
      <c r="G734" s="230"/>
      <c r="H734" s="230"/>
      <c r="I734" s="230"/>
      <c r="J734" s="230"/>
      <c r="K734" s="230"/>
      <c r="L734" s="230"/>
      <c r="M734" s="230"/>
      <c r="N734" s="230"/>
      <c r="O734" s="230"/>
      <c r="P734" s="233"/>
      <c r="Q734" s="230"/>
      <c r="R734" s="208"/>
      <c r="S734" s="239"/>
      <c r="T734" s="239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30"/>
      <c r="F735" s="230"/>
      <c r="G735" s="230"/>
      <c r="H735" s="230"/>
      <c r="I735" s="230"/>
      <c r="J735" s="230"/>
      <c r="K735" s="230"/>
      <c r="L735" s="230"/>
      <c r="M735" s="230"/>
      <c r="N735" s="230"/>
      <c r="O735" s="230"/>
      <c r="P735" s="233"/>
      <c r="Q735" s="230"/>
      <c r="R735" s="208"/>
      <c r="S735" s="239"/>
      <c r="T735" s="239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30"/>
      <c r="F736" s="230"/>
      <c r="G736" s="230"/>
      <c r="H736" s="230"/>
      <c r="I736" s="230"/>
      <c r="J736" s="230"/>
      <c r="K736" s="230"/>
      <c r="L736" s="230"/>
      <c r="M736" s="230"/>
      <c r="N736" s="230"/>
      <c r="O736" s="230"/>
      <c r="P736" s="233"/>
      <c r="Q736" s="230"/>
      <c r="R736" s="208"/>
      <c r="S736" s="239"/>
      <c r="T736" s="239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30"/>
      <c r="F737" s="230"/>
      <c r="G737" s="230"/>
      <c r="H737" s="230"/>
      <c r="I737" s="230"/>
      <c r="J737" s="230"/>
      <c r="K737" s="230"/>
      <c r="L737" s="230"/>
      <c r="M737" s="230"/>
      <c r="N737" s="230"/>
      <c r="O737" s="230"/>
      <c r="P737" s="233"/>
      <c r="Q737" s="230"/>
      <c r="R737" s="208"/>
      <c r="S737" s="239"/>
      <c r="T737" s="239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30"/>
      <c r="F738" s="230"/>
      <c r="G738" s="230"/>
      <c r="H738" s="230"/>
      <c r="I738" s="230"/>
      <c r="J738" s="230"/>
      <c r="K738" s="230"/>
      <c r="L738" s="230"/>
      <c r="M738" s="230"/>
      <c r="N738" s="230"/>
      <c r="O738" s="230"/>
      <c r="P738" s="233"/>
      <c r="Q738" s="230"/>
      <c r="R738" s="208"/>
      <c r="S738" s="239"/>
      <c r="T738" s="239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30"/>
      <c r="F739" s="230"/>
      <c r="G739" s="230"/>
      <c r="H739" s="230"/>
      <c r="I739" s="230"/>
      <c r="J739" s="230"/>
      <c r="K739" s="230"/>
      <c r="L739" s="230"/>
      <c r="M739" s="230"/>
      <c r="N739" s="230"/>
      <c r="O739" s="230"/>
      <c r="P739" s="233"/>
      <c r="Q739" s="230"/>
      <c r="R739" s="208"/>
      <c r="S739" s="239"/>
      <c r="T739" s="239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30"/>
      <c r="F740" s="230"/>
      <c r="G740" s="230"/>
      <c r="H740" s="230"/>
      <c r="I740" s="230"/>
      <c r="J740" s="230"/>
      <c r="K740" s="230"/>
      <c r="L740" s="230"/>
      <c r="M740" s="230"/>
      <c r="N740" s="230"/>
      <c r="O740" s="230"/>
      <c r="P740" s="233"/>
      <c r="Q740" s="230"/>
      <c r="R740" s="208"/>
      <c r="S740" s="239"/>
      <c r="T740" s="239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30"/>
      <c r="F741" s="230"/>
      <c r="G741" s="230"/>
      <c r="H741" s="230"/>
      <c r="I741" s="230"/>
      <c r="J741" s="230"/>
      <c r="K741" s="230"/>
      <c r="L741" s="230"/>
      <c r="M741" s="230"/>
      <c r="N741" s="230"/>
      <c r="O741" s="230"/>
      <c r="P741" s="233"/>
      <c r="Q741" s="230"/>
      <c r="R741" s="208"/>
      <c r="S741" s="239"/>
      <c r="T741" s="239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30"/>
      <c r="F742" s="230"/>
      <c r="G742" s="230"/>
      <c r="H742" s="230"/>
      <c r="I742" s="230"/>
      <c r="J742" s="230"/>
      <c r="K742" s="230"/>
      <c r="L742" s="230"/>
      <c r="M742" s="230"/>
      <c r="N742" s="230"/>
      <c r="O742" s="230"/>
      <c r="P742" s="233"/>
      <c r="Q742" s="230"/>
      <c r="R742" s="208"/>
      <c r="S742" s="239"/>
      <c r="T742" s="239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30"/>
      <c r="F743" s="230"/>
      <c r="G743" s="230"/>
      <c r="H743" s="230"/>
      <c r="I743" s="230"/>
      <c r="J743" s="230"/>
      <c r="K743" s="230"/>
      <c r="L743" s="230"/>
      <c r="M743" s="230"/>
      <c r="N743" s="230"/>
      <c r="O743" s="230"/>
      <c r="P743" s="233"/>
      <c r="Q743" s="230"/>
      <c r="R743" s="208"/>
      <c r="S743" s="239"/>
      <c r="T743" s="239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30"/>
      <c r="F744" s="230"/>
      <c r="G744" s="230"/>
      <c r="H744" s="230"/>
      <c r="I744" s="230"/>
      <c r="J744" s="230"/>
      <c r="K744" s="230"/>
      <c r="L744" s="230"/>
      <c r="M744" s="230"/>
      <c r="N744" s="230"/>
      <c r="O744" s="230"/>
      <c r="P744" s="233"/>
      <c r="Q744" s="230"/>
      <c r="R744" s="208"/>
      <c r="S744" s="239"/>
      <c r="T744" s="239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30"/>
      <c r="F745" s="230"/>
      <c r="G745" s="230"/>
      <c r="H745" s="230"/>
      <c r="I745" s="230"/>
      <c r="J745" s="230"/>
      <c r="K745" s="230"/>
      <c r="L745" s="230"/>
      <c r="M745" s="230"/>
      <c r="N745" s="230"/>
      <c r="O745" s="230"/>
      <c r="P745" s="233"/>
      <c r="Q745" s="230"/>
      <c r="R745" s="208"/>
      <c r="S745" s="239"/>
      <c r="T745" s="239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30"/>
      <c r="F746" s="230"/>
      <c r="G746" s="230"/>
      <c r="H746" s="230"/>
      <c r="I746" s="230"/>
      <c r="J746" s="230"/>
      <c r="K746" s="230"/>
      <c r="L746" s="230"/>
      <c r="M746" s="230"/>
      <c r="N746" s="230"/>
      <c r="O746" s="230"/>
      <c r="P746" s="233"/>
      <c r="Q746" s="230"/>
      <c r="R746" s="208"/>
      <c r="S746" s="239"/>
      <c r="T746" s="239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30"/>
      <c r="F747" s="230"/>
      <c r="G747" s="230"/>
      <c r="H747" s="230"/>
      <c r="I747" s="230"/>
      <c r="J747" s="230"/>
      <c r="K747" s="230"/>
      <c r="L747" s="230"/>
      <c r="M747" s="230"/>
      <c r="N747" s="230"/>
      <c r="O747" s="230"/>
      <c r="P747" s="233"/>
      <c r="Q747" s="230"/>
      <c r="R747" s="208"/>
      <c r="S747" s="239"/>
      <c r="T747" s="239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30"/>
      <c r="F748" s="230"/>
      <c r="G748" s="230"/>
      <c r="H748" s="230"/>
      <c r="I748" s="230"/>
      <c r="J748" s="230"/>
      <c r="K748" s="230"/>
      <c r="L748" s="230"/>
      <c r="M748" s="230"/>
      <c r="N748" s="230"/>
      <c r="O748" s="230"/>
      <c r="P748" s="233"/>
      <c r="Q748" s="230"/>
      <c r="R748" s="208"/>
      <c r="S748" s="239"/>
      <c r="T748" s="239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30"/>
      <c r="F749" s="230"/>
      <c r="G749" s="230"/>
      <c r="H749" s="230"/>
      <c r="I749" s="230"/>
      <c r="J749" s="230"/>
      <c r="K749" s="230"/>
      <c r="L749" s="230"/>
      <c r="M749" s="230"/>
      <c r="N749" s="230"/>
      <c r="O749" s="230"/>
      <c r="P749" s="233"/>
      <c r="Q749" s="230"/>
      <c r="R749" s="208"/>
      <c r="S749" s="239"/>
      <c r="T749" s="239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30"/>
      <c r="F750" s="230"/>
      <c r="G750" s="230"/>
      <c r="H750" s="230"/>
      <c r="I750" s="230"/>
      <c r="J750" s="230"/>
      <c r="K750" s="230"/>
      <c r="L750" s="230"/>
      <c r="M750" s="230"/>
      <c r="N750" s="230"/>
      <c r="O750" s="230"/>
      <c r="P750" s="233"/>
      <c r="Q750" s="230"/>
      <c r="R750" s="208"/>
      <c r="S750" s="239"/>
      <c r="T750" s="239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30"/>
      <c r="F751" s="230"/>
      <c r="G751" s="230"/>
      <c r="H751" s="230"/>
      <c r="I751" s="230"/>
      <c r="J751" s="230"/>
      <c r="K751" s="230"/>
      <c r="L751" s="230"/>
      <c r="M751" s="230"/>
      <c r="N751" s="230"/>
      <c r="O751" s="230"/>
      <c r="P751" s="233"/>
      <c r="Q751" s="230"/>
      <c r="R751" s="208"/>
      <c r="S751" s="239"/>
      <c r="T751" s="239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30"/>
      <c r="F752" s="230"/>
      <c r="G752" s="230"/>
      <c r="H752" s="230"/>
      <c r="I752" s="230"/>
      <c r="J752" s="230"/>
      <c r="K752" s="230"/>
      <c r="L752" s="230"/>
      <c r="M752" s="230"/>
      <c r="N752" s="230"/>
      <c r="O752" s="230"/>
      <c r="P752" s="233"/>
      <c r="Q752" s="230"/>
      <c r="R752" s="208"/>
      <c r="S752" s="239"/>
      <c r="T752" s="239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30"/>
      <c r="F753" s="230"/>
      <c r="G753" s="230"/>
      <c r="H753" s="230"/>
      <c r="I753" s="230"/>
      <c r="J753" s="230"/>
      <c r="K753" s="230"/>
      <c r="L753" s="230"/>
      <c r="M753" s="230"/>
      <c r="N753" s="230"/>
      <c r="O753" s="230"/>
      <c r="P753" s="233"/>
      <c r="Q753" s="230"/>
      <c r="R753" s="208"/>
      <c r="S753" s="239"/>
      <c r="T753" s="239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30"/>
      <c r="F754" s="230"/>
      <c r="G754" s="230"/>
      <c r="H754" s="230"/>
      <c r="I754" s="230"/>
      <c r="J754" s="230"/>
      <c r="K754" s="230"/>
      <c r="L754" s="230"/>
      <c r="M754" s="230"/>
      <c r="N754" s="230"/>
      <c r="O754" s="230"/>
      <c r="P754" s="233"/>
      <c r="Q754" s="230"/>
      <c r="R754" s="208"/>
      <c r="S754" s="239"/>
      <c r="T754" s="239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30"/>
      <c r="F755" s="230"/>
      <c r="G755" s="230"/>
      <c r="H755" s="230"/>
      <c r="I755" s="230"/>
      <c r="J755" s="230"/>
      <c r="K755" s="230"/>
      <c r="L755" s="230"/>
      <c r="M755" s="230"/>
      <c r="N755" s="230"/>
      <c r="O755" s="230"/>
      <c r="P755" s="233"/>
      <c r="Q755" s="230"/>
      <c r="R755" s="208"/>
      <c r="S755" s="239"/>
      <c r="T755" s="239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30"/>
      <c r="F756" s="230"/>
      <c r="G756" s="230"/>
      <c r="H756" s="230"/>
      <c r="I756" s="230"/>
      <c r="J756" s="230"/>
      <c r="K756" s="230"/>
      <c r="L756" s="230"/>
      <c r="M756" s="230"/>
      <c r="N756" s="230"/>
      <c r="O756" s="230"/>
      <c r="P756" s="233"/>
      <c r="Q756" s="230"/>
      <c r="R756" s="208"/>
      <c r="S756" s="239"/>
      <c r="T756" s="239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30"/>
      <c r="F757" s="230"/>
      <c r="G757" s="230"/>
      <c r="H757" s="230"/>
      <c r="I757" s="230"/>
      <c r="J757" s="230"/>
      <c r="K757" s="230"/>
      <c r="L757" s="230"/>
      <c r="M757" s="230"/>
      <c r="N757" s="230"/>
      <c r="O757" s="230"/>
      <c r="P757" s="233"/>
      <c r="Q757" s="230"/>
      <c r="R757" s="208"/>
      <c r="S757" s="239"/>
      <c r="T757" s="239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30"/>
      <c r="F758" s="230"/>
      <c r="G758" s="230"/>
      <c r="H758" s="230"/>
      <c r="I758" s="230"/>
      <c r="J758" s="230"/>
      <c r="K758" s="230"/>
      <c r="L758" s="230"/>
      <c r="M758" s="230"/>
      <c r="N758" s="230"/>
      <c r="O758" s="230"/>
      <c r="P758" s="233"/>
      <c r="Q758" s="230"/>
      <c r="R758" s="208"/>
      <c r="S758" s="239"/>
      <c r="T758" s="239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30"/>
      <c r="F759" s="230"/>
      <c r="G759" s="230"/>
      <c r="H759" s="230"/>
      <c r="I759" s="230"/>
      <c r="J759" s="230"/>
      <c r="K759" s="230"/>
      <c r="L759" s="230"/>
      <c r="M759" s="230"/>
      <c r="N759" s="230"/>
      <c r="O759" s="230"/>
      <c r="P759" s="233"/>
      <c r="Q759" s="230"/>
      <c r="R759" s="208"/>
      <c r="S759" s="239"/>
      <c r="T759" s="239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30"/>
      <c r="F760" s="230"/>
      <c r="G760" s="230"/>
      <c r="H760" s="230"/>
      <c r="I760" s="230"/>
      <c r="J760" s="230"/>
      <c r="K760" s="230"/>
      <c r="L760" s="230"/>
      <c r="M760" s="230"/>
      <c r="N760" s="230"/>
      <c r="O760" s="230"/>
      <c r="P760" s="233"/>
      <c r="Q760" s="230"/>
      <c r="R760" s="208"/>
      <c r="S760" s="239"/>
      <c r="T760" s="239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30"/>
      <c r="F761" s="230"/>
      <c r="G761" s="230"/>
      <c r="H761" s="230"/>
      <c r="I761" s="230"/>
      <c r="J761" s="230"/>
      <c r="K761" s="230"/>
      <c r="L761" s="230"/>
      <c r="M761" s="230"/>
      <c r="N761" s="230"/>
      <c r="O761" s="230"/>
      <c r="P761" s="233"/>
      <c r="Q761" s="230"/>
      <c r="R761" s="208"/>
      <c r="S761" s="239"/>
      <c r="T761" s="239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30"/>
      <c r="F762" s="230"/>
      <c r="G762" s="230"/>
      <c r="H762" s="230"/>
      <c r="I762" s="230"/>
      <c r="J762" s="230"/>
      <c r="K762" s="230"/>
      <c r="L762" s="230"/>
      <c r="M762" s="230"/>
      <c r="N762" s="230"/>
      <c r="O762" s="230"/>
      <c r="P762" s="233"/>
      <c r="Q762" s="230"/>
      <c r="R762" s="208"/>
      <c r="S762" s="239"/>
      <c r="T762" s="239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30"/>
      <c r="F763" s="230"/>
      <c r="G763" s="230"/>
      <c r="H763" s="230"/>
      <c r="I763" s="230"/>
      <c r="J763" s="230"/>
      <c r="K763" s="230"/>
      <c r="L763" s="230"/>
      <c r="M763" s="230"/>
      <c r="N763" s="230"/>
      <c r="O763" s="230"/>
      <c r="P763" s="233"/>
      <c r="Q763" s="230"/>
      <c r="R763" s="208"/>
      <c r="S763" s="239"/>
      <c r="T763" s="239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30"/>
      <c r="F764" s="230"/>
      <c r="G764" s="230"/>
      <c r="H764" s="230"/>
      <c r="I764" s="230"/>
      <c r="J764" s="230"/>
      <c r="K764" s="230"/>
      <c r="L764" s="230"/>
      <c r="M764" s="230"/>
      <c r="N764" s="230"/>
      <c r="O764" s="230"/>
      <c r="P764" s="233"/>
      <c r="Q764" s="230"/>
      <c r="R764" s="208"/>
      <c r="S764" s="239"/>
      <c r="T764" s="239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30"/>
      <c r="F765" s="230"/>
      <c r="G765" s="230"/>
      <c r="H765" s="230"/>
      <c r="I765" s="230"/>
      <c r="J765" s="230"/>
      <c r="K765" s="230"/>
      <c r="L765" s="230"/>
      <c r="M765" s="230"/>
      <c r="N765" s="230"/>
      <c r="O765" s="230"/>
      <c r="P765" s="233"/>
      <c r="Q765" s="230"/>
      <c r="R765" s="208"/>
      <c r="S765" s="239"/>
      <c r="T765" s="239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30"/>
      <c r="F766" s="230"/>
      <c r="G766" s="230"/>
      <c r="H766" s="230"/>
      <c r="I766" s="230"/>
      <c r="J766" s="230"/>
      <c r="K766" s="230"/>
      <c r="L766" s="230"/>
      <c r="M766" s="230"/>
      <c r="N766" s="230"/>
      <c r="O766" s="230"/>
      <c r="P766" s="233"/>
      <c r="Q766" s="230"/>
      <c r="R766" s="208"/>
      <c r="S766" s="239"/>
      <c r="T766" s="239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30"/>
      <c r="F767" s="230"/>
      <c r="G767" s="230"/>
      <c r="H767" s="230"/>
      <c r="I767" s="230"/>
      <c r="J767" s="230"/>
      <c r="K767" s="230"/>
      <c r="L767" s="230"/>
      <c r="M767" s="230"/>
      <c r="N767" s="230"/>
      <c r="O767" s="230"/>
      <c r="P767" s="233"/>
      <c r="Q767" s="230"/>
      <c r="R767" s="208"/>
      <c r="S767" s="239"/>
      <c r="T767" s="239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30"/>
      <c r="F768" s="230"/>
      <c r="G768" s="230"/>
      <c r="H768" s="230"/>
      <c r="I768" s="230"/>
      <c r="J768" s="230"/>
      <c r="K768" s="230"/>
      <c r="L768" s="230"/>
      <c r="M768" s="230"/>
      <c r="N768" s="230"/>
      <c r="O768" s="230"/>
      <c r="P768" s="233"/>
      <c r="Q768" s="230"/>
      <c r="R768" s="208"/>
      <c r="S768" s="239"/>
      <c r="T768" s="239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30"/>
      <c r="F769" s="230"/>
      <c r="G769" s="230"/>
      <c r="H769" s="230"/>
      <c r="I769" s="230"/>
      <c r="J769" s="230"/>
      <c r="K769" s="230"/>
      <c r="L769" s="230"/>
      <c r="M769" s="230"/>
      <c r="N769" s="230"/>
      <c r="O769" s="230"/>
      <c r="P769" s="233"/>
      <c r="Q769" s="230"/>
      <c r="R769" s="208"/>
      <c r="S769" s="239"/>
      <c r="T769" s="239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30"/>
      <c r="F770" s="230"/>
      <c r="G770" s="230"/>
      <c r="H770" s="230"/>
      <c r="I770" s="230"/>
      <c r="J770" s="230"/>
      <c r="K770" s="230"/>
      <c r="L770" s="230"/>
      <c r="M770" s="230"/>
      <c r="N770" s="230"/>
      <c r="O770" s="230"/>
      <c r="P770" s="233"/>
      <c r="Q770" s="230"/>
      <c r="R770" s="208"/>
      <c r="S770" s="239"/>
      <c r="T770" s="239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30"/>
      <c r="F771" s="230"/>
      <c r="G771" s="230"/>
      <c r="H771" s="230"/>
      <c r="I771" s="230"/>
      <c r="J771" s="230"/>
      <c r="K771" s="230"/>
      <c r="L771" s="230"/>
      <c r="M771" s="230"/>
      <c r="N771" s="230"/>
      <c r="O771" s="230"/>
      <c r="P771" s="233"/>
      <c r="Q771" s="230"/>
      <c r="R771" s="208"/>
      <c r="S771" s="239"/>
      <c r="T771" s="239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30"/>
      <c r="F772" s="230"/>
      <c r="G772" s="230"/>
      <c r="H772" s="230"/>
      <c r="I772" s="230"/>
      <c r="J772" s="230"/>
      <c r="K772" s="230"/>
      <c r="L772" s="230"/>
      <c r="M772" s="230"/>
      <c r="N772" s="230"/>
      <c r="O772" s="230"/>
      <c r="P772" s="233"/>
      <c r="Q772" s="230"/>
      <c r="R772" s="208"/>
      <c r="S772" s="239"/>
      <c r="T772" s="239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30"/>
      <c r="F773" s="230"/>
      <c r="G773" s="230"/>
      <c r="H773" s="230"/>
      <c r="I773" s="230"/>
      <c r="J773" s="230"/>
      <c r="K773" s="230"/>
      <c r="L773" s="230"/>
      <c r="M773" s="230"/>
      <c r="N773" s="230"/>
      <c r="O773" s="230"/>
      <c r="P773" s="233"/>
      <c r="Q773" s="230"/>
      <c r="R773" s="208"/>
      <c r="S773" s="239"/>
      <c r="T773" s="239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30"/>
      <c r="F774" s="230"/>
      <c r="G774" s="230"/>
      <c r="H774" s="230"/>
      <c r="I774" s="230"/>
      <c r="J774" s="230"/>
      <c r="K774" s="230"/>
      <c r="L774" s="230"/>
      <c r="M774" s="230"/>
      <c r="N774" s="230"/>
      <c r="O774" s="230"/>
      <c r="P774" s="233"/>
      <c r="Q774" s="230"/>
      <c r="R774" s="208"/>
      <c r="S774" s="239"/>
      <c r="T774" s="239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30"/>
      <c r="F775" s="230"/>
      <c r="G775" s="230"/>
      <c r="H775" s="230"/>
      <c r="I775" s="230"/>
      <c r="J775" s="230"/>
      <c r="K775" s="230"/>
      <c r="L775" s="230"/>
      <c r="M775" s="230"/>
      <c r="N775" s="230"/>
      <c r="O775" s="230"/>
      <c r="P775" s="233"/>
      <c r="Q775" s="230"/>
      <c r="R775" s="208"/>
      <c r="S775" s="239"/>
      <c r="T775" s="239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30"/>
      <c r="F776" s="230"/>
      <c r="G776" s="230"/>
      <c r="H776" s="230"/>
      <c r="I776" s="230"/>
      <c r="J776" s="230"/>
      <c r="K776" s="230"/>
      <c r="L776" s="230"/>
      <c r="M776" s="230"/>
      <c r="N776" s="230"/>
      <c r="O776" s="230"/>
      <c r="P776" s="233"/>
      <c r="Q776" s="230"/>
      <c r="R776" s="208"/>
      <c r="S776" s="239"/>
      <c r="T776" s="239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30"/>
      <c r="F777" s="230"/>
      <c r="G777" s="230"/>
      <c r="H777" s="230"/>
      <c r="I777" s="230"/>
      <c r="J777" s="230"/>
      <c r="K777" s="230"/>
      <c r="L777" s="230"/>
      <c r="M777" s="230"/>
      <c r="N777" s="230"/>
      <c r="O777" s="230"/>
      <c r="P777" s="233"/>
      <c r="Q777" s="230"/>
      <c r="R777" s="208"/>
      <c r="S777" s="239"/>
      <c r="T777" s="239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30"/>
      <c r="F778" s="230"/>
      <c r="G778" s="230"/>
      <c r="H778" s="230"/>
      <c r="I778" s="230"/>
      <c r="J778" s="230"/>
      <c r="K778" s="230"/>
      <c r="L778" s="230"/>
      <c r="M778" s="230"/>
      <c r="N778" s="230"/>
      <c r="O778" s="230"/>
      <c r="P778" s="233"/>
      <c r="Q778" s="230"/>
      <c r="R778" s="208"/>
      <c r="S778" s="239"/>
      <c r="T778" s="239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30"/>
      <c r="F779" s="230"/>
      <c r="G779" s="230"/>
      <c r="H779" s="230"/>
      <c r="I779" s="230"/>
      <c r="J779" s="230"/>
      <c r="K779" s="230"/>
      <c r="L779" s="230"/>
      <c r="M779" s="230"/>
      <c r="N779" s="230"/>
      <c r="O779" s="230"/>
      <c r="P779" s="233"/>
      <c r="Q779" s="230"/>
      <c r="R779" s="208"/>
      <c r="S779" s="239"/>
      <c r="T779" s="239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30"/>
      <c r="F780" s="230"/>
      <c r="G780" s="230"/>
      <c r="H780" s="230"/>
      <c r="I780" s="230"/>
      <c r="J780" s="230"/>
      <c r="K780" s="230"/>
      <c r="L780" s="230"/>
      <c r="M780" s="230"/>
      <c r="N780" s="230"/>
      <c r="O780" s="230"/>
      <c r="P780" s="233"/>
      <c r="Q780" s="230"/>
      <c r="R780" s="208"/>
      <c r="S780" s="239"/>
      <c r="T780" s="239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30"/>
      <c r="F781" s="230"/>
      <c r="G781" s="230"/>
      <c r="H781" s="230"/>
      <c r="I781" s="230"/>
      <c r="J781" s="230"/>
      <c r="K781" s="230"/>
      <c r="L781" s="230"/>
      <c r="M781" s="230"/>
      <c r="N781" s="230"/>
      <c r="O781" s="230"/>
      <c r="P781" s="233"/>
      <c r="Q781" s="230"/>
      <c r="R781" s="208"/>
      <c r="S781" s="239"/>
      <c r="T781" s="239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30"/>
      <c r="F782" s="230"/>
      <c r="G782" s="230"/>
      <c r="H782" s="230"/>
      <c r="I782" s="230"/>
      <c r="J782" s="230"/>
      <c r="K782" s="230"/>
      <c r="L782" s="230"/>
      <c r="M782" s="230"/>
      <c r="N782" s="230"/>
      <c r="O782" s="230"/>
      <c r="P782" s="233"/>
      <c r="Q782" s="230"/>
      <c r="R782" s="208"/>
      <c r="S782" s="239"/>
      <c r="T782" s="239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30"/>
      <c r="F783" s="230"/>
      <c r="G783" s="230"/>
      <c r="H783" s="230"/>
      <c r="I783" s="230"/>
      <c r="J783" s="230"/>
      <c r="K783" s="230"/>
      <c r="L783" s="230"/>
      <c r="M783" s="230"/>
      <c r="N783" s="230"/>
      <c r="O783" s="230"/>
      <c r="P783" s="233"/>
      <c r="Q783" s="230"/>
      <c r="R783" s="208"/>
      <c r="S783" s="239"/>
      <c r="T783" s="239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30"/>
      <c r="F784" s="230"/>
      <c r="G784" s="230"/>
      <c r="H784" s="230"/>
      <c r="I784" s="230"/>
      <c r="J784" s="230"/>
      <c r="K784" s="230"/>
      <c r="L784" s="230"/>
      <c r="M784" s="230"/>
      <c r="N784" s="230"/>
      <c r="O784" s="230"/>
      <c r="P784" s="233"/>
      <c r="Q784" s="230"/>
      <c r="R784" s="208"/>
      <c r="S784" s="239"/>
      <c r="T784" s="239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30"/>
      <c r="F785" s="230"/>
      <c r="G785" s="230"/>
      <c r="H785" s="230"/>
      <c r="I785" s="230"/>
      <c r="J785" s="230"/>
      <c r="K785" s="230"/>
      <c r="L785" s="230"/>
      <c r="M785" s="230"/>
      <c r="N785" s="230"/>
      <c r="O785" s="230"/>
      <c r="P785" s="233"/>
      <c r="Q785" s="230"/>
      <c r="R785" s="208"/>
      <c r="S785" s="239"/>
      <c r="T785" s="239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30"/>
      <c r="F786" s="230"/>
      <c r="G786" s="230"/>
      <c r="H786" s="230"/>
      <c r="I786" s="230"/>
      <c r="J786" s="230"/>
      <c r="K786" s="230"/>
      <c r="L786" s="230"/>
      <c r="M786" s="230"/>
      <c r="N786" s="230"/>
      <c r="O786" s="230"/>
      <c r="P786" s="233"/>
      <c r="Q786" s="230"/>
      <c r="R786" s="208"/>
      <c r="S786" s="239"/>
      <c r="T786" s="239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30"/>
      <c r="F787" s="230"/>
      <c r="G787" s="230"/>
      <c r="H787" s="230"/>
      <c r="I787" s="230"/>
      <c r="J787" s="230"/>
      <c r="K787" s="230"/>
      <c r="L787" s="230"/>
      <c r="M787" s="230"/>
      <c r="N787" s="230"/>
      <c r="O787" s="230"/>
      <c r="P787" s="233"/>
      <c r="Q787" s="230"/>
      <c r="R787" s="208"/>
      <c r="S787" s="239"/>
      <c r="T787" s="239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30"/>
      <c r="F788" s="230"/>
      <c r="G788" s="230"/>
      <c r="H788" s="230"/>
      <c r="I788" s="230"/>
      <c r="J788" s="230"/>
      <c r="K788" s="230"/>
      <c r="L788" s="230"/>
      <c r="M788" s="230"/>
      <c r="N788" s="230"/>
      <c r="O788" s="230"/>
      <c r="P788" s="233"/>
      <c r="Q788" s="230"/>
      <c r="R788" s="208"/>
      <c r="S788" s="239"/>
      <c r="T788" s="239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30"/>
      <c r="F789" s="230"/>
      <c r="G789" s="230"/>
      <c r="H789" s="230"/>
      <c r="I789" s="230"/>
      <c r="J789" s="230"/>
      <c r="K789" s="230"/>
      <c r="L789" s="230"/>
      <c r="M789" s="230"/>
      <c r="N789" s="230"/>
      <c r="O789" s="230"/>
      <c r="P789" s="233"/>
      <c r="Q789" s="230"/>
      <c r="R789" s="208"/>
      <c r="S789" s="239"/>
      <c r="T789" s="239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30"/>
      <c r="F790" s="230"/>
      <c r="G790" s="230"/>
      <c r="H790" s="230"/>
      <c r="I790" s="230"/>
      <c r="J790" s="230"/>
      <c r="K790" s="230"/>
      <c r="L790" s="230"/>
      <c r="M790" s="230"/>
      <c r="N790" s="230"/>
      <c r="O790" s="230"/>
      <c r="P790" s="233"/>
      <c r="Q790" s="230"/>
      <c r="R790" s="208"/>
      <c r="S790" s="239"/>
      <c r="T790" s="239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30"/>
      <c r="F791" s="230"/>
      <c r="G791" s="230"/>
      <c r="H791" s="230"/>
      <c r="I791" s="230"/>
      <c r="J791" s="230"/>
      <c r="K791" s="230"/>
      <c r="L791" s="230"/>
      <c r="M791" s="230"/>
      <c r="N791" s="230"/>
      <c r="O791" s="230"/>
      <c r="P791" s="233"/>
      <c r="Q791" s="230"/>
      <c r="R791" s="208"/>
      <c r="S791" s="239"/>
      <c r="T791" s="239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30"/>
      <c r="F792" s="230"/>
      <c r="G792" s="230"/>
      <c r="H792" s="230"/>
      <c r="I792" s="230"/>
      <c r="J792" s="230"/>
      <c r="K792" s="230"/>
      <c r="L792" s="230"/>
      <c r="M792" s="230"/>
      <c r="N792" s="230"/>
      <c r="O792" s="230"/>
      <c r="P792" s="233"/>
      <c r="Q792" s="230"/>
      <c r="R792" s="208"/>
      <c r="S792" s="239"/>
      <c r="T792" s="239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30"/>
      <c r="F793" s="230"/>
      <c r="G793" s="230"/>
      <c r="H793" s="230"/>
      <c r="I793" s="230"/>
      <c r="J793" s="230"/>
      <c r="K793" s="230"/>
      <c r="L793" s="230"/>
      <c r="M793" s="230"/>
      <c r="N793" s="230"/>
      <c r="O793" s="230"/>
      <c r="P793" s="233"/>
      <c r="Q793" s="230"/>
      <c r="R793" s="208"/>
      <c r="S793" s="239"/>
      <c r="T793" s="239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30"/>
      <c r="F794" s="230"/>
      <c r="G794" s="230"/>
      <c r="H794" s="230"/>
      <c r="I794" s="230"/>
      <c r="J794" s="230"/>
      <c r="K794" s="230"/>
      <c r="L794" s="230"/>
      <c r="M794" s="230"/>
      <c r="N794" s="230"/>
      <c r="O794" s="230"/>
      <c r="P794" s="233"/>
      <c r="Q794" s="230"/>
      <c r="R794" s="208"/>
      <c r="S794" s="239"/>
      <c r="T794" s="239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30"/>
      <c r="F795" s="230"/>
      <c r="G795" s="230"/>
      <c r="H795" s="230"/>
      <c r="I795" s="230"/>
      <c r="J795" s="230"/>
      <c r="K795" s="230"/>
      <c r="L795" s="230"/>
      <c r="M795" s="230"/>
      <c r="N795" s="230"/>
      <c r="O795" s="230"/>
      <c r="P795" s="233"/>
      <c r="Q795" s="230"/>
      <c r="R795" s="208"/>
      <c r="S795" s="239"/>
      <c r="T795" s="239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30"/>
      <c r="F796" s="230"/>
      <c r="G796" s="230"/>
      <c r="H796" s="230"/>
      <c r="I796" s="230"/>
      <c r="J796" s="230"/>
      <c r="K796" s="230"/>
      <c r="L796" s="230"/>
      <c r="M796" s="230"/>
      <c r="N796" s="230"/>
      <c r="O796" s="230"/>
      <c r="P796" s="233"/>
      <c r="Q796" s="230"/>
      <c r="R796" s="208"/>
      <c r="S796" s="239"/>
      <c r="T796" s="239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30"/>
      <c r="F797" s="230"/>
      <c r="G797" s="230"/>
      <c r="H797" s="230"/>
      <c r="I797" s="230"/>
      <c r="J797" s="230"/>
      <c r="K797" s="230"/>
      <c r="L797" s="230"/>
      <c r="M797" s="230"/>
      <c r="N797" s="230"/>
      <c r="O797" s="230"/>
      <c r="P797" s="233"/>
      <c r="Q797" s="230"/>
      <c r="R797" s="208"/>
      <c r="S797" s="239"/>
      <c r="T797" s="239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30"/>
      <c r="F798" s="230"/>
      <c r="G798" s="230"/>
      <c r="H798" s="230"/>
      <c r="I798" s="230"/>
      <c r="J798" s="230"/>
      <c r="K798" s="230"/>
      <c r="L798" s="230"/>
      <c r="M798" s="230"/>
      <c r="N798" s="230"/>
      <c r="O798" s="230"/>
      <c r="P798" s="233"/>
      <c r="Q798" s="230"/>
      <c r="R798" s="208"/>
      <c r="S798" s="239"/>
      <c r="T798" s="239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30"/>
      <c r="F799" s="230"/>
      <c r="G799" s="230"/>
      <c r="H799" s="230"/>
      <c r="I799" s="230"/>
      <c r="J799" s="230"/>
      <c r="K799" s="230"/>
      <c r="L799" s="230"/>
      <c r="M799" s="230"/>
      <c r="N799" s="230"/>
      <c r="O799" s="230"/>
      <c r="P799" s="233"/>
      <c r="Q799" s="230"/>
      <c r="R799" s="208"/>
      <c r="S799" s="239"/>
      <c r="T799" s="239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30"/>
      <c r="F800" s="230"/>
      <c r="G800" s="230"/>
      <c r="H800" s="230"/>
      <c r="I800" s="230"/>
      <c r="J800" s="230"/>
      <c r="K800" s="230"/>
      <c r="L800" s="230"/>
      <c r="M800" s="230"/>
      <c r="N800" s="230"/>
      <c r="O800" s="230"/>
      <c r="P800" s="233"/>
      <c r="Q800" s="230"/>
      <c r="R800" s="208"/>
      <c r="S800" s="239"/>
      <c r="T800" s="239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30"/>
      <c r="F801" s="230"/>
      <c r="G801" s="230"/>
      <c r="H801" s="230"/>
      <c r="I801" s="230"/>
      <c r="J801" s="230"/>
      <c r="K801" s="230"/>
      <c r="L801" s="230"/>
      <c r="M801" s="230"/>
      <c r="N801" s="230"/>
      <c r="O801" s="230"/>
      <c r="P801" s="233"/>
      <c r="Q801" s="230"/>
      <c r="R801" s="208"/>
      <c r="S801" s="239"/>
      <c r="T801" s="239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30"/>
      <c r="F802" s="230"/>
      <c r="G802" s="230"/>
      <c r="H802" s="230"/>
      <c r="I802" s="230"/>
      <c r="J802" s="230"/>
      <c r="K802" s="230"/>
      <c r="L802" s="230"/>
      <c r="M802" s="230"/>
      <c r="N802" s="230"/>
      <c r="O802" s="230"/>
      <c r="P802" s="233"/>
      <c r="Q802" s="230"/>
      <c r="R802" s="208"/>
      <c r="S802" s="239"/>
      <c r="T802" s="239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30"/>
      <c r="F803" s="230"/>
      <c r="G803" s="230"/>
      <c r="H803" s="230"/>
      <c r="I803" s="230"/>
      <c r="J803" s="230"/>
      <c r="K803" s="230"/>
      <c r="L803" s="230"/>
      <c r="M803" s="230"/>
      <c r="N803" s="230"/>
      <c r="O803" s="230"/>
      <c r="P803" s="233"/>
      <c r="Q803" s="230"/>
      <c r="R803" s="208"/>
      <c r="S803" s="239"/>
      <c r="T803" s="239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30"/>
      <c r="F804" s="230"/>
      <c r="G804" s="230"/>
      <c r="H804" s="230"/>
      <c r="I804" s="230"/>
      <c r="J804" s="230"/>
      <c r="K804" s="230"/>
      <c r="L804" s="230"/>
      <c r="M804" s="230"/>
      <c r="N804" s="230"/>
      <c r="O804" s="230"/>
      <c r="P804" s="233"/>
      <c r="Q804" s="230"/>
      <c r="R804" s="208"/>
      <c r="S804" s="239"/>
      <c r="T804" s="239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30"/>
      <c r="F805" s="230"/>
      <c r="G805" s="230"/>
      <c r="H805" s="230"/>
      <c r="I805" s="230"/>
      <c r="J805" s="230"/>
      <c r="K805" s="230"/>
      <c r="L805" s="230"/>
      <c r="M805" s="230"/>
      <c r="N805" s="230"/>
      <c r="O805" s="230"/>
      <c r="P805" s="233"/>
      <c r="Q805" s="230"/>
      <c r="R805" s="208"/>
      <c r="S805" s="239"/>
      <c r="T805" s="239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30"/>
      <c r="F806" s="230"/>
      <c r="G806" s="230"/>
      <c r="H806" s="230"/>
      <c r="I806" s="230"/>
      <c r="J806" s="230"/>
      <c r="K806" s="230"/>
      <c r="L806" s="230"/>
      <c r="M806" s="230"/>
      <c r="N806" s="230"/>
      <c r="O806" s="230"/>
      <c r="P806" s="233"/>
      <c r="Q806" s="230"/>
      <c r="R806" s="208"/>
      <c r="S806" s="239"/>
      <c r="T806" s="239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30"/>
      <c r="F807" s="230"/>
      <c r="G807" s="230"/>
      <c r="H807" s="230"/>
      <c r="I807" s="230"/>
      <c r="J807" s="230"/>
      <c r="K807" s="230"/>
      <c r="L807" s="230"/>
      <c r="M807" s="230"/>
      <c r="N807" s="230"/>
      <c r="O807" s="230"/>
      <c r="P807" s="233"/>
      <c r="Q807" s="230"/>
      <c r="R807" s="208"/>
      <c r="S807" s="239"/>
      <c r="T807" s="239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30"/>
      <c r="F808" s="230"/>
      <c r="G808" s="230"/>
      <c r="H808" s="230"/>
      <c r="I808" s="230"/>
      <c r="J808" s="230"/>
      <c r="K808" s="230"/>
      <c r="L808" s="230"/>
      <c r="M808" s="230"/>
      <c r="N808" s="230"/>
      <c r="O808" s="230"/>
      <c r="P808" s="233"/>
      <c r="Q808" s="230"/>
      <c r="R808" s="208"/>
      <c r="S808" s="239"/>
      <c r="T808" s="239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30"/>
      <c r="F809" s="230"/>
      <c r="G809" s="230"/>
      <c r="H809" s="230"/>
      <c r="I809" s="230"/>
      <c r="J809" s="230"/>
      <c r="K809" s="230"/>
      <c r="L809" s="230"/>
      <c r="M809" s="230"/>
      <c r="N809" s="230"/>
      <c r="O809" s="230"/>
      <c r="P809" s="233"/>
      <c r="Q809" s="230"/>
      <c r="R809" s="208"/>
      <c r="S809" s="239"/>
      <c r="T809" s="239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30"/>
      <c r="F810" s="230"/>
      <c r="G810" s="230"/>
      <c r="H810" s="230"/>
      <c r="I810" s="230"/>
      <c r="J810" s="230"/>
      <c r="K810" s="230"/>
      <c r="L810" s="230"/>
      <c r="M810" s="230"/>
      <c r="N810" s="230"/>
      <c r="O810" s="230"/>
      <c r="P810" s="233"/>
      <c r="Q810" s="230"/>
      <c r="R810" s="208"/>
      <c r="S810" s="239"/>
      <c r="T810" s="239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30"/>
      <c r="F811" s="230"/>
      <c r="G811" s="230"/>
      <c r="H811" s="230"/>
      <c r="I811" s="230"/>
      <c r="J811" s="230"/>
      <c r="K811" s="230"/>
      <c r="L811" s="230"/>
      <c r="M811" s="230"/>
      <c r="N811" s="230"/>
      <c r="O811" s="230"/>
      <c r="P811" s="233"/>
      <c r="Q811" s="230"/>
      <c r="R811" s="208"/>
      <c r="S811" s="239"/>
      <c r="T811" s="239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30"/>
      <c r="F812" s="230"/>
      <c r="G812" s="230"/>
      <c r="H812" s="230"/>
      <c r="I812" s="230"/>
      <c r="J812" s="230"/>
      <c r="K812" s="230"/>
      <c r="L812" s="230"/>
      <c r="M812" s="230"/>
      <c r="N812" s="230"/>
      <c r="O812" s="230"/>
      <c r="P812" s="233"/>
      <c r="Q812" s="230"/>
      <c r="R812" s="208"/>
      <c r="S812" s="239"/>
      <c r="T812" s="239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30"/>
      <c r="F813" s="230"/>
      <c r="G813" s="230"/>
      <c r="H813" s="230"/>
      <c r="I813" s="230"/>
      <c r="J813" s="230"/>
      <c r="K813" s="230"/>
      <c r="L813" s="230"/>
      <c r="M813" s="230"/>
      <c r="N813" s="230"/>
      <c r="O813" s="230"/>
      <c r="P813" s="233"/>
      <c r="Q813" s="230"/>
      <c r="R813" s="208"/>
      <c r="S813" s="239"/>
      <c r="T813" s="239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30"/>
      <c r="F814" s="230"/>
      <c r="G814" s="230"/>
      <c r="H814" s="230"/>
      <c r="I814" s="230"/>
      <c r="J814" s="230"/>
      <c r="K814" s="230"/>
      <c r="L814" s="230"/>
      <c r="M814" s="230"/>
      <c r="N814" s="230"/>
      <c r="O814" s="230"/>
      <c r="P814" s="233"/>
      <c r="Q814" s="230"/>
      <c r="R814" s="208"/>
      <c r="S814" s="239"/>
      <c r="T814" s="239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30"/>
      <c r="F815" s="230"/>
      <c r="G815" s="230"/>
      <c r="H815" s="230"/>
      <c r="I815" s="230"/>
      <c r="J815" s="230"/>
      <c r="K815" s="230"/>
      <c r="L815" s="230"/>
      <c r="M815" s="230"/>
      <c r="N815" s="230"/>
      <c r="O815" s="230"/>
      <c r="P815" s="233"/>
      <c r="Q815" s="230"/>
      <c r="R815" s="208"/>
      <c r="S815" s="239"/>
      <c r="T815" s="239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30"/>
      <c r="F816" s="230"/>
      <c r="G816" s="230"/>
      <c r="H816" s="230"/>
      <c r="I816" s="230"/>
      <c r="J816" s="230"/>
      <c r="K816" s="230"/>
      <c r="L816" s="230"/>
      <c r="M816" s="230"/>
      <c r="N816" s="230"/>
      <c r="O816" s="230"/>
      <c r="P816" s="233"/>
      <c r="Q816" s="230"/>
      <c r="R816" s="208"/>
      <c r="S816" s="239"/>
      <c r="T816" s="239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30"/>
      <c r="F817" s="230"/>
      <c r="G817" s="230"/>
      <c r="H817" s="230"/>
      <c r="I817" s="230"/>
      <c r="J817" s="230"/>
      <c r="K817" s="230"/>
      <c r="L817" s="230"/>
      <c r="M817" s="230"/>
      <c r="N817" s="230"/>
      <c r="O817" s="230"/>
      <c r="P817" s="233"/>
      <c r="Q817" s="230"/>
      <c r="R817" s="208"/>
      <c r="S817" s="239"/>
      <c r="T817" s="239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30"/>
      <c r="F818" s="230"/>
      <c r="G818" s="230"/>
      <c r="H818" s="230"/>
      <c r="I818" s="230"/>
      <c r="J818" s="230"/>
      <c r="K818" s="230"/>
      <c r="L818" s="230"/>
      <c r="M818" s="230"/>
      <c r="N818" s="230"/>
      <c r="O818" s="230"/>
      <c r="P818" s="233"/>
      <c r="Q818" s="230"/>
      <c r="R818" s="208"/>
      <c r="S818" s="239"/>
      <c r="T818" s="239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30"/>
      <c r="F819" s="230"/>
      <c r="G819" s="230"/>
      <c r="H819" s="230"/>
      <c r="I819" s="230"/>
      <c r="J819" s="230"/>
      <c r="K819" s="230"/>
      <c r="L819" s="230"/>
      <c r="M819" s="230"/>
      <c r="N819" s="230"/>
      <c r="O819" s="230"/>
      <c r="P819" s="233"/>
      <c r="Q819" s="230"/>
      <c r="R819" s="208"/>
      <c r="S819" s="239"/>
      <c r="T819" s="239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30"/>
      <c r="F820" s="230"/>
      <c r="G820" s="230"/>
      <c r="H820" s="230"/>
      <c r="I820" s="230"/>
      <c r="J820" s="230"/>
      <c r="K820" s="230"/>
      <c r="L820" s="230"/>
      <c r="M820" s="230"/>
      <c r="N820" s="230"/>
      <c r="O820" s="230"/>
      <c r="P820" s="233"/>
      <c r="Q820" s="230"/>
      <c r="R820" s="208"/>
      <c r="S820" s="239"/>
      <c r="T820" s="239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30"/>
      <c r="F821" s="230"/>
      <c r="G821" s="230"/>
      <c r="H821" s="230"/>
      <c r="I821" s="230"/>
      <c r="J821" s="230"/>
      <c r="K821" s="230"/>
      <c r="L821" s="230"/>
      <c r="M821" s="230"/>
      <c r="N821" s="230"/>
      <c r="O821" s="230"/>
      <c r="P821" s="233"/>
      <c r="Q821" s="230"/>
      <c r="R821" s="208"/>
      <c r="S821" s="239"/>
      <c r="T821" s="239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30"/>
      <c r="F822" s="230"/>
      <c r="G822" s="230"/>
      <c r="H822" s="230"/>
      <c r="I822" s="230"/>
      <c r="J822" s="230"/>
      <c r="K822" s="230"/>
      <c r="L822" s="230"/>
      <c r="M822" s="230"/>
      <c r="N822" s="230"/>
      <c r="O822" s="230"/>
      <c r="P822" s="233"/>
      <c r="Q822" s="230"/>
      <c r="R822" s="208"/>
      <c r="S822" s="239"/>
      <c r="T822" s="239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30"/>
      <c r="F823" s="230"/>
      <c r="G823" s="230"/>
      <c r="H823" s="230"/>
      <c r="I823" s="230"/>
      <c r="J823" s="230"/>
      <c r="K823" s="230"/>
      <c r="L823" s="230"/>
      <c r="M823" s="230"/>
      <c r="N823" s="230"/>
      <c r="O823" s="230"/>
      <c r="P823" s="233"/>
      <c r="Q823" s="230"/>
      <c r="R823" s="208"/>
      <c r="S823" s="239"/>
      <c r="T823" s="239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30"/>
      <c r="F824" s="230"/>
      <c r="G824" s="230"/>
      <c r="H824" s="230"/>
      <c r="I824" s="230"/>
      <c r="J824" s="230"/>
      <c r="K824" s="230"/>
      <c r="L824" s="230"/>
      <c r="M824" s="230"/>
      <c r="N824" s="230"/>
      <c r="O824" s="230"/>
      <c r="P824" s="233"/>
      <c r="Q824" s="230"/>
      <c r="R824" s="208"/>
      <c r="S824" s="239"/>
      <c r="T824" s="239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30"/>
      <c r="F825" s="230"/>
      <c r="G825" s="230"/>
      <c r="H825" s="230"/>
      <c r="I825" s="230"/>
      <c r="J825" s="230"/>
      <c r="K825" s="230"/>
      <c r="L825" s="230"/>
      <c r="M825" s="230"/>
      <c r="N825" s="230"/>
      <c r="O825" s="230"/>
      <c r="P825" s="233"/>
      <c r="Q825" s="230"/>
      <c r="R825" s="208"/>
      <c r="S825" s="239"/>
      <c r="T825" s="239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30"/>
      <c r="F826" s="230"/>
      <c r="G826" s="230"/>
      <c r="H826" s="230"/>
      <c r="I826" s="230"/>
      <c r="J826" s="230"/>
      <c r="K826" s="230"/>
      <c r="L826" s="230"/>
      <c r="M826" s="230"/>
      <c r="N826" s="230"/>
      <c r="O826" s="230"/>
      <c r="P826" s="233"/>
      <c r="Q826" s="230"/>
      <c r="R826" s="208"/>
      <c r="S826" s="239"/>
      <c r="T826" s="239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30"/>
      <c r="F827" s="230"/>
      <c r="G827" s="230"/>
      <c r="H827" s="230"/>
      <c r="I827" s="230"/>
      <c r="J827" s="230"/>
      <c r="K827" s="230"/>
      <c r="L827" s="230"/>
      <c r="M827" s="230"/>
      <c r="N827" s="230"/>
      <c r="O827" s="230"/>
      <c r="P827" s="233"/>
      <c r="Q827" s="230"/>
      <c r="R827" s="208"/>
      <c r="S827" s="239"/>
      <c r="T827" s="239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30"/>
      <c r="F828" s="230"/>
      <c r="G828" s="230"/>
      <c r="H828" s="230"/>
      <c r="I828" s="230"/>
      <c r="J828" s="230"/>
      <c r="K828" s="230"/>
      <c r="L828" s="230"/>
      <c r="M828" s="230"/>
      <c r="N828" s="230"/>
      <c r="O828" s="230"/>
      <c r="P828" s="233"/>
      <c r="Q828" s="230"/>
      <c r="R828" s="208"/>
      <c r="S828" s="239"/>
      <c r="T828" s="239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30"/>
      <c r="F829" s="230"/>
      <c r="G829" s="230"/>
      <c r="H829" s="230"/>
      <c r="I829" s="230"/>
      <c r="J829" s="230"/>
      <c r="K829" s="230"/>
      <c r="L829" s="230"/>
      <c r="M829" s="230"/>
      <c r="N829" s="230"/>
      <c r="O829" s="230"/>
      <c r="P829" s="233"/>
      <c r="Q829" s="230"/>
      <c r="R829" s="208"/>
      <c r="S829" s="239"/>
      <c r="T829" s="239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30"/>
      <c r="F830" s="230"/>
      <c r="G830" s="230"/>
      <c r="H830" s="230"/>
      <c r="I830" s="230"/>
      <c r="J830" s="230"/>
      <c r="K830" s="230"/>
      <c r="L830" s="230"/>
      <c r="M830" s="230"/>
      <c r="N830" s="230"/>
      <c r="O830" s="230"/>
      <c r="P830" s="233"/>
      <c r="Q830" s="230"/>
      <c r="R830" s="208"/>
      <c r="S830" s="239"/>
      <c r="T830" s="239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30"/>
      <c r="F831" s="230"/>
      <c r="G831" s="230"/>
      <c r="H831" s="230"/>
      <c r="I831" s="230"/>
      <c r="J831" s="230"/>
      <c r="K831" s="230"/>
      <c r="L831" s="230"/>
      <c r="M831" s="230"/>
      <c r="N831" s="230"/>
      <c r="O831" s="230"/>
      <c r="P831" s="233"/>
      <c r="Q831" s="230"/>
      <c r="R831" s="208"/>
      <c r="S831" s="239"/>
      <c r="T831" s="239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30"/>
      <c r="F832" s="230"/>
      <c r="G832" s="230"/>
      <c r="H832" s="230"/>
      <c r="I832" s="230"/>
      <c r="J832" s="230"/>
      <c r="K832" s="230"/>
      <c r="L832" s="230"/>
      <c r="M832" s="230"/>
      <c r="N832" s="230"/>
      <c r="O832" s="230"/>
      <c r="P832" s="233"/>
      <c r="Q832" s="230"/>
      <c r="R832" s="208"/>
      <c r="S832" s="239"/>
      <c r="T832" s="239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30"/>
      <c r="F833" s="230"/>
      <c r="G833" s="230"/>
      <c r="H833" s="230"/>
      <c r="I833" s="230"/>
      <c r="J833" s="230"/>
      <c r="K833" s="230"/>
      <c r="L833" s="230"/>
      <c r="M833" s="230"/>
      <c r="N833" s="230"/>
      <c r="O833" s="230"/>
      <c r="P833" s="233"/>
      <c r="Q833" s="230"/>
      <c r="R833" s="208"/>
      <c r="S833" s="239"/>
      <c r="T833" s="239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30"/>
      <c r="F834" s="230"/>
      <c r="G834" s="230"/>
      <c r="H834" s="230"/>
      <c r="I834" s="230"/>
      <c r="J834" s="230"/>
      <c r="K834" s="230"/>
      <c r="L834" s="230"/>
      <c r="M834" s="230"/>
      <c r="N834" s="230"/>
      <c r="O834" s="230"/>
      <c r="P834" s="233"/>
      <c r="Q834" s="230"/>
      <c r="R834" s="208"/>
      <c r="S834" s="239"/>
      <c r="T834" s="239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30"/>
      <c r="F835" s="230"/>
      <c r="G835" s="230"/>
      <c r="H835" s="230"/>
      <c r="I835" s="230"/>
      <c r="J835" s="230"/>
      <c r="K835" s="230"/>
      <c r="L835" s="230"/>
      <c r="M835" s="230"/>
      <c r="N835" s="230"/>
      <c r="O835" s="230"/>
      <c r="P835" s="233"/>
      <c r="Q835" s="230"/>
      <c r="R835" s="208"/>
      <c r="S835" s="239"/>
      <c r="T835" s="239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30"/>
      <c r="F836" s="230"/>
      <c r="G836" s="230"/>
      <c r="H836" s="230"/>
      <c r="I836" s="230"/>
      <c r="J836" s="230"/>
      <c r="K836" s="230"/>
      <c r="L836" s="230"/>
      <c r="M836" s="230"/>
      <c r="N836" s="230"/>
      <c r="O836" s="230"/>
      <c r="P836" s="233"/>
      <c r="Q836" s="230"/>
      <c r="R836" s="208"/>
      <c r="S836" s="239"/>
      <c r="T836" s="239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30"/>
      <c r="F837" s="230"/>
      <c r="G837" s="230"/>
      <c r="H837" s="230"/>
      <c r="I837" s="230"/>
      <c r="J837" s="230"/>
      <c r="K837" s="230"/>
      <c r="L837" s="230"/>
      <c r="M837" s="230"/>
      <c r="N837" s="230"/>
      <c r="O837" s="230"/>
      <c r="P837" s="233"/>
      <c r="Q837" s="230"/>
      <c r="R837" s="208"/>
      <c r="S837" s="239"/>
      <c r="T837" s="239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30"/>
      <c r="F838" s="230"/>
      <c r="G838" s="230"/>
      <c r="H838" s="230"/>
      <c r="I838" s="230"/>
      <c r="J838" s="230"/>
      <c r="K838" s="230"/>
      <c r="L838" s="230"/>
      <c r="M838" s="230"/>
      <c r="N838" s="230"/>
      <c r="O838" s="230"/>
      <c r="P838" s="233"/>
      <c r="Q838" s="230"/>
      <c r="R838" s="208"/>
      <c r="S838" s="239"/>
      <c r="T838" s="239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30"/>
      <c r="F839" s="230"/>
      <c r="G839" s="230"/>
      <c r="H839" s="230"/>
      <c r="I839" s="230"/>
      <c r="J839" s="230"/>
      <c r="K839" s="230"/>
      <c r="L839" s="230"/>
      <c r="M839" s="230"/>
      <c r="N839" s="230"/>
      <c r="O839" s="230"/>
      <c r="P839" s="233"/>
      <c r="Q839" s="230"/>
      <c r="R839" s="208"/>
      <c r="S839" s="239"/>
      <c r="T839" s="239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30"/>
      <c r="F840" s="230"/>
      <c r="G840" s="230"/>
      <c r="H840" s="230"/>
      <c r="I840" s="230"/>
      <c r="J840" s="230"/>
      <c r="K840" s="230"/>
      <c r="L840" s="230"/>
      <c r="M840" s="230"/>
      <c r="N840" s="230"/>
      <c r="O840" s="230"/>
      <c r="P840" s="233"/>
      <c r="Q840" s="230"/>
      <c r="R840" s="208"/>
      <c r="S840" s="239"/>
      <c r="T840" s="239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30"/>
      <c r="F841" s="230"/>
      <c r="G841" s="230"/>
      <c r="H841" s="230"/>
      <c r="I841" s="230"/>
      <c r="J841" s="230"/>
      <c r="K841" s="230"/>
      <c r="L841" s="230"/>
      <c r="M841" s="230"/>
      <c r="N841" s="230"/>
      <c r="O841" s="230"/>
      <c r="P841" s="233"/>
      <c r="Q841" s="230"/>
      <c r="R841" s="208"/>
      <c r="S841" s="239"/>
      <c r="T841" s="239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30"/>
      <c r="F842" s="230"/>
      <c r="G842" s="230"/>
      <c r="H842" s="230"/>
      <c r="I842" s="230"/>
      <c r="J842" s="230"/>
      <c r="K842" s="230"/>
      <c r="L842" s="230"/>
      <c r="M842" s="230"/>
      <c r="N842" s="230"/>
      <c r="O842" s="230"/>
      <c r="P842" s="233"/>
      <c r="Q842" s="230"/>
      <c r="R842" s="208"/>
      <c r="S842" s="239"/>
      <c r="T842" s="239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30"/>
      <c r="F843" s="230"/>
      <c r="G843" s="230"/>
      <c r="H843" s="230"/>
      <c r="I843" s="230"/>
      <c r="J843" s="230"/>
      <c r="K843" s="230"/>
      <c r="L843" s="230"/>
      <c r="M843" s="230"/>
      <c r="N843" s="230"/>
      <c r="O843" s="230"/>
      <c r="P843" s="233"/>
      <c r="Q843" s="230"/>
      <c r="R843" s="208"/>
      <c r="S843" s="239"/>
      <c r="T843" s="239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30"/>
      <c r="F844" s="230"/>
      <c r="G844" s="230"/>
      <c r="H844" s="230"/>
      <c r="I844" s="230"/>
      <c r="J844" s="230"/>
      <c r="K844" s="230"/>
      <c r="L844" s="230"/>
      <c r="M844" s="230"/>
      <c r="N844" s="230"/>
      <c r="O844" s="230"/>
      <c r="P844" s="233"/>
      <c r="Q844" s="230"/>
      <c r="R844" s="208"/>
      <c r="S844" s="239"/>
      <c r="T844" s="239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30"/>
      <c r="F845" s="230"/>
      <c r="G845" s="230"/>
      <c r="H845" s="230"/>
      <c r="I845" s="230"/>
      <c r="J845" s="230"/>
      <c r="K845" s="230"/>
      <c r="L845" s="230"/>
      <c r="M845" s="230"/>
      <c r="N845" s="230"/>
      <c r="O845" s="230"/>
      <c r="P845" s="233"/>
      <c r="Q845" s="230"/>
      <c r="R845" s="208"/>
      <c r="S845" s="239"/>
      <c r="T845" s="239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30"/>
      <c r="F846" s="230"/>
      <c r="G846" s="230"/>
      <c r="H846" s="230"/>
      <c r="I846" s="230"/>
      <c r="J846" s="230"/>
      <c r="K846" s="230"/>
      <c r="L846" s="230"/>
      <c r="M846" s="230"/>
      <c r="N846" s="230"/>
      <c r="O846" s="230"/>
      <c r="P846" s="233"/>
      <c r="Q846" s="230"/>
      <c r="R846" s="208"/>
      <c r="S846" s="239"/>
      <c r="T846" s="239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30"/>
      <c r="F847" s="230"/>
      <c r="G847" s="230"/>
      <c r="H847" s="230"/>
      <c r="I847" s="230"/>
      <c r="J847" s="230"/>
      <c r="K847" s="230"/>
      <c r="L847" s="230"/>
      <c r="M847" s="230"/>
      <c r="N847" s="230"/>
      <c r="O847" s="230"/>
      <c r="P847" s="233"/>
      <c r="Q847" s="230"/>
      <c r="R847" s="208"/>
      <c r="S847" s="239"/>
      <c r="T847" s="239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30"/>
      <c r="F848" s="230"/>
      <c r="G848" s="230"/>
      <c r="H848" s="230"/>
      <c r="I848" s="230"/>
      <c r="J848" s="230"/>
      <c r="K848" s="230"/>
      <c r="L848" s="230"/>
      <c r="M848" s="230"/>
      <c r="N848" s="230"/>
      <c r="O848" s="230"/>
      <c r="P848" s="233"/>
      <c r="Q848" s="230"/>
      <c r="R848" s="208"/>
      <c r="S848" s="239"/>
      <c r="T848" s="239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30"/>
      <c r="F849" s="230"/>
      <c r="G849" s="230"/>
      <c r="H849" s="230"/>
      <c r="I849" s="230"/>
      <c r="J849" s="230"/>
      <c r="K849" s="230"/>
      <c r="L849" s="230"/>
      <c r="M849" s="230"/>
      <c r="N849" s="230"/>
      <c r="O849" s="230"/>
      <c r="P849" s="233"/>
      <c r="Q849" s="230"/>
      <c r="R849" s="208"/>
      <c r="S849" s="239"/>
      <c r="T849" s="239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30"/>
      <c r="F850" s="230"/>
      <c r="G850" s="230"/>
      <c r="H850" s="230"/>
      <c r="I850" s="230"/>
      <c r="J850" s="230"/>
      <c r="K850" s="230"/>
      <c r="L850" s="230"/>
      <c r="M850" s="230"/>
      <c r="N850" s="230"/>
      <c r="O850" s="230"/>
      <c r="P850" s="233"/>
      <c r="Q850" s="230"/>
      <c r="R850" s="208"/>
      <c r="S850" s="239"/>
      <c r="T850" s="239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30"/>
      <c r="F851" s="230"/>
      <c r="G851" s="230"/>
      <c r="H851" s="230"/>
      <c r="I851" s="230"/>
      <c r="J851" s="230"/>
      <c r="K851" s="230"/>
      <c r="L851" s="230"/>
      <c r="M851" s="230"/>
      <c r="N851" s="230"/>
      <c r="O851" s="230"/>
      <c r="P851" s="233"/>
      <c r="Q851" s="230"/>
      <c r="R851" s="208"/>
      <c r="S851" s="239"/>
      <c r="T851" s="239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30"/>
      <c r="F852" s="230"/>
      <c r="G852" s="230"/>
      <c r="H852" s="230"/>
      <c r="I852" s="230"/>
      <c r="J852" s="230"/>
      <c r="K852" s="230"/>
      <c r="L852" s="230"/>
      <c r="M852" s="230"/>
      <c r="N852" s="230"/>
      <c r="O852" s="230"/>
      <c r="P852" s="233"/>
      <c r="Q852" s="230"/>
      <c r="R852" s="208"/>
      <c r="S852" s="239"/>
      <c r="T852" s="239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30"/>
      <c r="F853" s="230"/>
      <c r="G853" s="230"/>
      <c r="H853" s="230"/>
      <c r="I853" s="230"/>
      <c r="J853" s="230"/>
      <c r="K853" s="230"/>
      <c r="L853" s="230"/>
      <c r="M853" s="230"/>
      <c r="N853" s="230"/>
      <c r="O853" s="230"/>
      <c r="P853" s="233"/>
      <c r="Q853" s="230"/>
      <c r="R853" s="208"/>
      <c r="S853" s="239"/>
      <c r="T853" s="239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30"/>
      <c r="F854" s="230"/>
      <c r="G854" s="230"/>
      <c r="H854" s="230"/>
      <c r="I854" s="230"/>
      <c r="J854" s="230"/>
      <c r="K854" s="230"/>
      <c r="L854" s="230"/>
      <c r="M854" s="230"/>
      <c r="N854" s="230"/>
      <c r="O854" s="230"/>
      <c r="P854" s="233"/>
      <c r="Q854" s="230"/>
      <c r="R854" s="208"/>
      <c r="S854" s="239"/>
      <c r="T854" s="239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30"/>
      <c r="F855" s="230"/>
      <c r="G855" s="230"/>
      <c r="H855" s="230"/>
      <c r="I855" s="230"/>
      <c r="J855" s="230"/>
      <c r="K855" s="230"/>
      <c r="L855" s="230"/>
      <c r="M855" s="230"/>
      <c r="N855" s="230"/>
      <c r="O855" s="230"/>
      <c r="P855" s="233"/>
      <c r="Q855" s="230"/>
      <c r="R855" s="208"/>
      <c r="S855" s="239"/>
      <c r="T855" s="239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30"/>
      <c r="F856" s="230"/>
      <c r="G856" s="230"/>
      <c r="H856" s="230"/>
      <c r="I856" s="230"/>
      <c r="J856" s="230"/>
      <c r="K856" s="230"/>
      <c r="L856" s="230"/>
      <c r="M856" s="230"/>
      <c r="N856" s="230"/>
      <c r="O856" s="230"/>
      <c r="P856" s="233"/>
      <c r="Q856" s="230"/>
      <c r="R856" s="208"/>
      <c r="S856" s="239"/>
      <c r="T856" s="239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30"/>
      <c r="F857" s="230"/>
      <c r="G857" s="230"/>
      <c r="H857" s="230"/>
      <c r="I857" s="230"/>
      <c r="J857" s="230"/>
      <c r="K857" s="230"/>
      <c r="L857" s="230"/>
      <c r="M857" s="230"/>
      <c r="N857" s="230"/>
      <c r="O857" s="230"/>
      <c r="P857" s="233"/>
      <c r="Q857" s="230"/>
      <c r="R857" s="208"/>
      <c r="S857" s="239"/>
      <c r="T857" s="239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30"/>
      <c r="F858" s="230"/>
      <c r="G858" s="230"/>
      <c r="H858" s="230"/>
      <c r="I858" s="230"/>
      <c r="J858" s="230"/>
      <c r="K858" s="230"/>
      <c r="L858" s="230"/>
      <c r="M858" s="230"/>
      <c r="N858" s="230"/>
      <c r="O858" s="230"/>
      <c r="P858" s="233"/>
      <c r="Q858" s="230"/>
      <c r="R858" s="208"/>
      <c r="S858" s="239"/>
      <c r="T858" s="239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30"/>
      <c r="F859" s="230"/>
      <c r="G859" s="230"/>
      <c r="H859" s="230"/>
      <c r="I859" s="230"/>
      <c r="J859" s="230"/>
      <c r="K859" s="230"/>
      <c r="L859" s="230"/>
      <c r="M859" s="230"/>
      <c r="N859" s="230"/>
      <c r="O859" s="230"/>
      <c r="P859" s="233"/>
      <c r="Q859" s="230"/>
      <c r="R859" s="208"/>
      <c r="S859" s="239"/>
      <c r="T859" s="239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30"/>
      <c r="F860" s="230"/>
      <c r="G860" s="230"/>
      <c r="H860" s="230"/>
      <c r="I860" s="230"/>
      <c r="J860" s="230"/>
      <c r="K860" s="230"/>
      <c r="L860" s="230"/>
      <c r="M860" s="230"/>
      <c r="N860" s="230"/>
      <c r="O860" s="230"/>
      <c r="P860" s="233"/>
      <c r="Q860" s="230"/>
      <c r="R860" s="208"/>
      <c r="S860" s="239"/>
      <c r="T860" s="239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30"/>
      <c r="F861" s="230"/>
      <c r="G861" s="230"/>
      <c r="H861" s="230"/>
      <c r="I861" s="230"/>
      <c r="J861" s="230"/>
      <c r="K861" s="230"/>
      <c r="L861" s="230"/>
      <c r="M861" s="230"/>
      <c r="N861" s="230"/>
      <c r="O861" s="230"/>
      <c r="P861" s="233"/>
      <c r="Q861" s="230"/>
      <c r="R861" s="208"/>
      <c r="S861" s="239"/>
      <c r="T861" s="239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30"/>
      <c r="F862" s="230"/>
      <c r="G862" s="230"/>
      <c r="H862" s="230"/>
      <c r="I862" s="230"/>
      <c r="J862" s="230"/>
      <c r="K862" s="230"/>
      <c r="L862" s="230"/>
      <c r="M862" s="230"/>
      <c r="N862" s="230"/>
      <c r="O862" s="230"/>
      <c r="P862" s="233"/>
      <c r="Q862" s="230"/>
      <c r="R862" s="208"/>
      <c r="S862" s="239"/>
      <c r="T862" s="239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30"/>
      <c r="F863" s="230"/>
      <c r="G863" s="230"/>
      <c r="H863" s="230"/>
      <c r="I863" s="230"/>
      <c r="J863" s="230"/>
      <c r="K863" s="230"/>
      <c r="L863" s="230"/>
      <c r="M863" s="230"/>
      <c r="N863" s="230"/>
      <c r="O863" s="230"/>
      <c r="P863" s="233"/>
      <c r="Q863" s="230"/>
      <c r="R863" s="208"/>
      <c r="S863" s="239"/>
      <c r="T863" s="239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30"/>
      <c r="F864" s="230"/>
      <c r="G864" s="230"/>
      <c r="H864" s="230"/>
      <c r="I864" s="230"/>
      <c r="J864" s="230"/>
      <c r="K864" s="230"/>
      <c r="L864" s="230"/>
      <c r="M864" s="230"/>
      <c r="N864" s="230"/>
      <c r="O864" s="230"/>
      <c r="P864" s="233"/>
      <c r="Q864" s="230"/>
      <c r="R864" s="208"/>
      <c r="S864" s="239"/>
      <c r="T864" s="239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30"/>
      <c r="F865" s="230"/>
      <c r="G865" s="230"/>
      <c r="H865" s="230"/>
      <c r="I865" s="230"/>
      <c r="J865" s="230"/>
      <c r="K865" s="230"/>
      <c r="L865" s="230"/>
      <c r="M865" s="230"/>
      <c r="N865" s="230"/>
      <c r="O865" s="230"/>
      <c r="P865" s="233"/>
      <c r="Q865" s="230"/>
      <c r="R865" s="208"/>
      <c r="S865" s="239"/>
      <c r="T865" s="239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30"/>
      <c r="F866" s="230"/>
      <c r="G866" s="230"/>
      <c r="H866" s="230"/>
      <c r="I866" s="230"/>
      <c r="J866" s="230"/>
      <c r="K866" s="230"/>
      <c r="L866" s="230"/>
      <c r="M866" s="230"/>
      <c r="N866" s="230"/>
      <c r="O866" s="230"/>
      <c r="P866" s="233"/>
      <c r="Q866" s="230"/>
      <c r="R866" s="208"/>
      <c r="S866" s="239"/>
      <c r="T866" s="239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30"/>
      <c r="F867" s="230"/>
      <c r="G867" s="230"/>
      <c r="H867" s="230"/>
      <c r="I867" s="230"/>
      <c r="J867" s="230"/>
      <c r="K867" s="230"/>
      <c r="L867" s="230"/>
      <c r="M867" s="230"/>
      <c r="N867" s="230"/>
      <c r="O867" s="230"/>
      <c r="P867" s="233"/>
      <c r="Q867" s="230"/>
      <c r="R867" s="208"/>
      <c r="S867" s="239"/>
      <c r="T867" s="239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30"/>
      <c r="F868" s="230"/>
      <c r="G868" s="230"/>
      <c r="H868" s="230"/>
      <c r="I868" s="230"/>
      <c r="J868" s="230"/>
      <c r="K868" s="230"/>
      <c r="L868" s="230"/>
      <c r="M868" s="230"/>
      <c r="N868" s="230"/>
      <c r="O868" s="230"/>
      <c r="P868" s="233"/>
      <c r="Q868" s="230"/>
      <c r="R868" s="208"/>
      <c r="S868" s="239"/>
      <c r="T868" s="239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30"/>
      <c r="F869" s="230"/>
      <c r="G869" s="230"/>
      <c r="H869" s="230"/>
      <c r="I869" s="230"/>
      <c r="J869" s="230"/>
      <c r="K869" s="230"/>
      <c r="L869" s="230"/>
      <c r="M869" s="230"/>
      <c r="N869" s="230"/>
      <c r="O869" s="230"/>
      <c r="P869" s="233"/>
      <c r="Q869" s="230"/>
      <c r="R869" s="208"/>
      <c r="S869" s="239"/>
      <c r="T869" s="239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30"/>
      <c r="F870" s="230"/>
      <c r="G870" s="230"/>
      <c r="H870" s="230"/>
      <c r="I870" s="230"/>
      <c r="J870" s="230"/>
      <c r="K870" s="230"/>
      <c r="L870" s="230"/>
      <c r="M870" s="230"/>
      <c r="N870" s="230"/>
      <c r="O870" s="230"/>
      <c r="P870" s="233"/>
      <c r="Q870" s="230"/>
      <c r="R870" s="208"/>
      <c r="S870" s="239"/>
      <c r="T870" s="239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30"/>
      <c r="F871" s="230"/>
      <c r="G871" s="230"/>
      <c r="H871" s="230"/>
      <c r="I871" s="230"/>
      <c r="J871" s="230"/>
      <c r="K871" s="230"/>
      <c r="L871" s="230"/>
      <c r="M871" s="230"/>
      <c r="N871" s="230"/>
      <c r="O871" s="230"/>
      <c r="P871" s="233"/>
      <c r="Q871" s="230"/>
      <c r="R871" s="208"/>
      <c r="S871" s="239"/>
      <c r="T871" s="239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30"/>
      <c r="F872" s="230"/>
      <c r="G872" s="230"/>
      <c r="H872" s="230"/>
      <c r="I872" s="230"/>
      <c r="J872" s="230"/>
      <c r="K872" s="230"/>
      <c r="L872" s="230"/>
      <c r="M872" s="230"/>
      <c r="N872" s="230"/>
      <c r="O872" s="230"/>
      <c r="P872" s="233"/>
      <c r="Q872" s="230"/>
      <c r="R872" s="208"/>
      <c r="S872" s="239"/>
      <c r="T872" s="239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30"/>
      <c r="F873" s="230"/>
      <c r="G873" s="230"/>
      <c r="H873" s="230"/>
      <c r="I873" s="230"/>
      <c r="J873" s="230"/>
      <c r="K873" s="230"/>
      <c r="L873" s="230"/>
      <c r="M873" s="230"/>
      <c r="N873" s="230"/>
      <c r="O873" s="230"/>
      <c r="P873" s="233"/>
      <c r="Q873" s="230"/>
      <c r="R873" s="208"/>
      <c r="S873" s="239"/>
      <c r="T873" s="239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30"/>
      <c r="F874" s="230"/>
      <c r="G874" s="230"/>
      <c r="H874" s="230"/>
      <c r="I874" s="230"/>
      <c r="J874" s="230"/>
      <c r="K874" s="230"/>
      <c r="L874" s="230"/>
      <c r="M874" s="230"/>
      <c r="N874" s="230"/>
      <c r="O874" s="230"/>
      <c r="P874" s="233"/>
      <c r="Q874" s="230"/>
      <c r="R874" s="208"/>
      <c r="S874" s="239"/>
      <c r="T874" s="239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30"/>
      <c r="F875" s="230"/>
      <c r="G875" s="230"/>
      <c r="H875" s="230"/>
      <c r="I875" s="230"/>
      <c r="J875" s="230"/>
      <c r="K875" s="230"/>
      <c r="L875" s="230"/>
      <c r="M875" s="230"/>
      <c r="N875" s="230"/>
      <c r="O875" s="230"/>
      <c r="P875" s="233"/>
      <c r="Q875" s="230"/>
      <c r="R875" s="208"/>
      <c r="S875" s="239"/>
      <c r="T875" s="239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30"/>
      <c r="F876" s="230"/>
      <c r="G876" s="230"/>
      <c r="H876" s="230"/>
      <c r="I876" s="230"/>
      <c r="J876" s="230"/>
      <c r="K876" s="230"/>
      <c r="L876" s="230"/>
      <c r="M876" s="230"/>
      <c r="N876" s="230"/>
      <c r="O876" s="230"/>
      <c r="P876" s="233"/>
      <c r="Q876" s="230"/>
      <c r="R876" s="208"/>
      <c r="S876" s="239"/>
      <c r="T876" s="239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30"/>
      <c r="F877" s="230"/>
      <c r="G877" s="230"/>
      <c r="H877" s="230"/>
      <c r="I877" s="230"/>
      <c r="J877" s="230"/>
      <c r="K877" s="230"/>
      <c r="L877" s="230"/>
      <c r="M877" s="230"/>
      <c r="N877" s="230"/>
      <c r="O877" s="230"/>
      <c r="P877" s="233"/>
      <c r="Q877" s="230"/>
      <c r="R877" s="208"/>
      <c r="S877" s="239"/>
      <c r="T877" s="239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30"/>
      <c r="F878" s="230"/>
      <c r="G878" s="230"/>
      <c r="H878" s="230"/>
      <c r="I878" s="230"/>
      <c r="J878" s="230"/>
      <c r="K878" s="230"/>
      <c r="L878" s="230"/>
      <c r="M878" s="230"/>
      <c r="N878" s="230"/>
      <c r="O878" s="230"/>
      <c r="P878" s="233"/>
      <c r="Q878" s="230"/>
      <c r="R878" s="208"/>
      <c r="S878" s="239"/>
      <c r="T878" s="239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30"/>
      <c r="F879" s="230"/>
      <c r="G879" s="230"/>
      <c r="H879" s="230"/>
      <c r="I879" s="230"/>
      <c r="J879" s="230"/>
      <c r="K879" s="230"/>
      <c r="L879" s="230"/>
      <c r="M879" s="230"/>
      <c r="N879" s="230"/>
      <c r="O879" s="230"/>
      <c r="P879" s="233"/>
      <c r="Q879" s="230"/>
      <c r="R879" s="208"/>
      <c r="S879" s="239"/>
      <c r="T879" s="239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30"/>
      <c r="F880" s="230"/>
      <c r="G880" s="230"/>
      <c r="H880" s="230"/>
      <c r="I880" s="230"/>
      <c r="J880" s="230"/>
      <c r="K880" s="230"/>
      <c r="L880" s="230"/>
      <c r="M880" s="230"/>
      <c r="N880" s="230"/>
      <c r="O880" s="230"/>
      <c r="P880" s="233"/>
      <c r="Q880" s="230"/>
      <c r="R880" s="208"/>
      <c r="S880" s="239"/>
      <c r="T880" s="239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30"/>
      <c r="F881" s="230"/>
      <c r="G881" s="230"/>
      <c r="H881" s="230"/>
      <c r="I881" s="230"/>
      <c r="J881" s="230"/>
      <c r="K881" s="230"/>
      <c r="L881" s="230"/>
      <c r="M881" s="230"/>
      <c r="N881" s="230"/>
      <c r="O881" s="230"/>
      <c r="P881" s="233"/>
      <c r="Q881" s="230"/>
      <c r="R881" s="208"/>
      <c r="S881" s="239"/>
      <c r="T881" s="239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30"/>
      <c r="F882" s="230"/>
      <c r="G882" s="230"/>
      <c r="H882" s="230"/>
      <c r="I882" s="230"/>
      <c r="J882" s="230"/>
      <c r="K882" s="230"/>
      <c r="L882" s="230"/>
      <c r="M882" s="230"/>
      <c r="N882" s="230"/>
      <c r="O882" s="230"/>
      <c r="P882" s="233"/>
      <c r="Q882" s="230"/>
      <c r="R882" s="208"/>
      <c r="S882" s="239"/>
      <c r="T882" s="239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30"/>
      <c r="F883" s="230"/>
      <c r="G883" s="230"/>
      <c r="H883" s="230"/>
      <c r="I883" s="230"/>
      <c r="J883" s="230"/>
      <c r="K883" s="230"/>
      <c r="L883" s="230"/>
      <c r="M883" s="230"/>
      <c r="N883" s="230"/>
      <c r="O883" s="230"/>
      <c r="P883" s="233"/>
      <c r="Q883" s="230"/>
      <c r="R883" s="208"/>
      <c r="S883" s="239"/>
      <c r="T883" s="239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30"/>
      <c r="F884" s="230"/>
      <c r="G884" s="230"/>
      <c r="H884" s="230"/>
      <c r="I884" s="230"/>
      <c r="J884" s="230"/>
      <c r="K884" s="230"/>
      <c r="L884" s="230"/>
      <c r="M884" s="230"/>
      <c r="N884" s="230"/>
      <c r="O884" s="230"/>
      <c r="P884" s="233"/>
      <c r="Q884" s="230"/>
      <c r="R884" s="208"/>
      <c r="S884" s="239"/>
      <c r="T884" s="239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30"/>
      <c r="F885" s="230"/>
      <c r="G885" s="230"/>
      <c r="H885" s="230"/>
      <c r="I885" s="230"/>
      <c r="J885" s="230"/>
      <c r="K885" s="230"/>
      <c r="L885" s="230"/>
      <c r="M885" s="230"/>
      <c r="N885" s="230"/>
      <c r="O885" s="230"/>
      <c r="P885" s="233"/>
      <c r="Q885" s="230"/>
      <c r="R885" s="208"/>
      <c r="S885" s="239"/>
      <c r="T885" s="239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30"/>
      <c r="F886" s="230"/>
      <c r="G886" s="230"/>
      <c r="H886" s="230"/>
      <c r="I886" s="230"/>
      <c r="J886" s="230"/>
      <c r="K886" s="230"/>
      <c r="L886" s="230"/>
      <c r="M886" s="230"/>
      <c r="N886" s="230"/>
      <c r="O886" s="230"/>
      <c r="P886" s="233"/>
      <c r="Q886" s="230"/>
      <c r="R886" s="208"/>
      <c r="S886" s="239"/>
      <c r="T886" s="239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30"/>
      <c r="F887" s="230"/>
      <c r="G887" s="230"/>
      <c r="H887" s="230"/>
      <c r="I887" s="230"/>
      <c r="J887" s="230"/>
      <c r="K887" s="230"/>
      <c r="L887" s="230"/>
      <c r="M887" s="230"/>
      <c r="N887" s="230"/>
      <c r="O887" s="230"/>
      <c r="P887" s="233"/>
      <c r="Q887" s="230"/>
      <c r="R887" s="208"/>
      <c r="S887" s="239"/>
      <c r="T887" s="239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30"/>
      <c r="F888" s="230"/>
      <c r="G888" s="230"/>
      <c r="H888" s="230"/>
      <c r="I888" s="230"/>
      <c r="J888" s="230"/>
      <c r="K888" s="230"/>
      <c r="L888" s="230"/>
      <c r="M888" s="230"/>
      <c r="N888" s="230"/>
      <c r="O888" s="230"/>
      <c r="P888" s="233"/>
      <c r="Q888" s="230"/>
      <c r="R888" s="208"/>
      <c r="S888" s="239"/>
      <c r="T888" s="239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30"/>
      <c r="F889" s="230"/>
      <c r="G889" s="230"/>
      <c r="H889" s="230"/>
      <c r="I889" s="230"/>
      <c r="J889" s="230"/>
      <c r="K889" s="230"/>
      <c r="L889" s="230"/>
      <c r="M889" s="230"/>
      <c r="N889" s="230"/>
      <c r="O889" s="230"/>
      <c r="P889" s="233"/>
      <c r="Q889" s="230"/>
      <c r="R889" s="208"/>
      <c r="S889" s="239"/>
      <c r="T889" s="239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30"/>
      <c r="F890" s="230"/>
      <c r="G890" s="230"/>
      <c r="H890" s="230"/>
      <c r="I890" s="230"/>
      <c r="J890" s="230"/>
      <c r="K890" s="230"/>
      <c r="L890" s="230"/>
      <c r="M890" s="230"/>
      <c r="N890" s="230"/>
      <c r="O890" s="230"/>
      <c r="P890" s="233"/>
      <c r="Q890" s="230"/>
      <c r="R890" s="208"/>
      <c r="S890" s="239"/>
      <c r="T890" s="239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30"/>
      <c r="F891" s="230"/>
      <c r="G891" s="230"/>
      <c r="H891" s="230"/>
      <c r="I891" s="230"/>
      <c r="J891" s="230"/>
      <c r="K891" s="230"/>
      <c r="L891" s="230"/>
      <c r="M891" s="230"/>
      <c r="N891" s="230"/>
      <c r="O891" s="230"/>
      <c r="P891" s="233"/>
      <c r="Q891" s="230"/>
      <c r="R891" s="208"/>
      <c r="S891" s="239"/>
      <c r="T891" s="239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30"/>
      <c r="F892" s="230"/>
      <c r="G892" s="230"/>
      <c r="H892" s="230"/>
      <c r="I892" s="230"/>
      <c r="J892" s="230"/>
      <c r="K892" s="230"/>
      <c r="L892" s="230"/>
      <c r="M892" s="230"/>
      <c r="N892" s="230"/>
      <c r="O892" s="230"/>
      <c r="P892" s="233"/>
      <c r="Q892" s="230"/>
      <c r="R892" s="208"/>
      <c r="S892" s="239"/>
      <c r="T892" s="239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30"/>
      <c r="F893" s="230"/>
      <c r="G893" s="230"/>
      <c r="H893" s="230"/>
      <c r="I893" s="230"/>
      <c r="J893" s="230"/>
      <c r="K893" s="230"/>
      <c r="L893" s="230"/>
      <c r="M893" s="230"/>
      <c r="N893" s="230"/>
      <c r="O893" s="230"/>
      <c r="P893" s="233"/>
      <c r="Q893" s="230"/>
      <c r="R893" s="208"/>
      <c r="S893" s="239"/>
      <c r="T893" s="239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30"/>
      <c r="F894" s="230"/>
      <c r="G894" s="230"/>
      <c r="H894" s="230"/>
      <c r="I894" s="230"/>
      <c r="J894" s="230"/>
      <c r="K894" s="230"/>
      <c r="L894" s="230"/>
      <c r="M894" s="230"/>
      <c r="N894" s="230"/>
      <c r="O894" s="230"/>
      <c r="P894" s="233"/>
      <c r="Q894" s="230"/>
      <c r="R894" s="208"/>
      <c r="S894" s="239"/>
      <c r="T894" s="239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30"/>
      <c r="F895" s="230"/>
      <c r="G895" s="230"/>
      <c r="H895" s="230"/>
      <c r="I895" s="230"/>
      <c r="J895" s="230"/>
      <c r="K895" s="230"/>
      <c r="L895" s="230"/>
      <c r="M895" s="230"/>
      <c r="N895" s="230"/>
      <c r="O895" s="230"/>
      <c r="P895" s="233"/>
      <c r="Q895" s="230"/>
      <c r="R895" s="208"/>
      <c r="S895" s="239"/>
      <c r="T895" s="239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30"/>
      <c r="F896" s="230"/>
      <c r="G896" s="230"/>
      <c r="H896" s="230"/>
      <c r="I896" s="230"/>
      <c r="J896" s="230"/>
      <c r="K896" s="230"/>
      <c r="L896" s="230"/>
      <c r="M896" s="230"/>
      <c r="N896" s="230"/>
      <c r="O896" s="230"/>
      <c r="P896" s="233"/>
      <c r="Q896" s="230"/>
      <c r="R896" s="208"/>
      <c r="S896" s="239"/>
      <c r="T896" s="239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30"/>
      <c r="F897" s="230"/>
      <c r="G897" s="230"/>
      <c r="H897" s="230"/>
      <c r="I897" s="230"/>
      <c r="J897" s="230"/>
      <c r="K897" s="230"/>
      <c r="L897" s="230"/>
      <c r="M897" s="230"/>
      <c r="N897" s="230"/>
      <c r="O897" s="230"/>
      <c r="P897" s="233"/>
      <c r="Q897" s="230"/>
      <c r="R897" s="208"/>
      <c r="S897" s="239"/>
      <c r="T897" s="239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30"/>
      <c r="F898" s="230"/>
      <c r="G898" s="230"/>
      <c r="H898" s="230"/>
      <c r="I898" s="230"/>
      <c r="J898" s="230"/>
      <c r="K898" s="230"/>
      <c r="L898" s="230"/>
      <c r="M898" s="230"/>
      <c r="N898" s="230"/>
      <c r="O898" s="230"/>
      <c r="P898" s="233"/>
      <c r="Q898" s="230"/>
      <c r="R898" s="208"/>
      <c r="S898" s="239"/>
      <c r="T898" s="239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30"/>
      <c r="F899" s="230"/>
      <c r="G899" s="230"/>
      <c r="H899" s="230"/>
      <c r="I899" s="230"/>
      <c r="J899" s="230"/>
      <c r="K899" s="230"/>
      <c r="L899" s="230"/>
      <c r="M899" s="230"/>
      <c r="N899" s="230"/>
      <c r="O899" s="230"/>
      <c r="P899" s="233"/>
      <c r="Q899" s="230"/>
      <c r="R899" s="208"/>
      <c r="S899" s="239"/>
      <c r="T899" s="239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30"/>
      <c r="F900" s="230"/>
      <c r="G900" s="230"/>
      <c r="H900" s="230"/>
      <c r="I900" s="230"/>
      <c r="J900" s="230"/>
      <c r="K900" s="230"/>
      <c r="L900" s="230"/>
      <c r="M900" s="230"/>
      <c r="N900" s="230"/>
      <c r="O900" s="230"/>
      <c r="P900" s="233"/>
      <c r="Q900" s="230"/>
      <c r="R900" s="208"/>
      <c r="S900" s="239"/>
      <c r="T900" s="239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30"/>
      <c r="F901" s="230"/>
      <c r="G901" s="230"/>
      <c r="H901" s="230"/>
      <c r="I901" s="230"/>
      <c r="J901" s="230"/>
      <c r="K901" s="230"/>
      <c r="L901" s="230"/>
      <c r="M901" s="230"/>
      <c r="N901" s="230"/>
      <c r="O901" s="230"/>
      <c r="P901" s="233"/>
      <c r="Q901" s="230"/>
      <c r="R901" s="208"/>
      <c r="S901" s="239"/>
      <c r="T901" s="239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30"/>
      <c r="F902" s="230"/>
      <c r="G902" s="230"/>
      <c r="H902" s="230"/>
      <c r="I902" s="230"/>
      <c r="J902" s="230"/>
      <c r="K902" s="230"/>
      <c r="L902" s="230"/>
      <c r="M902" s="230"/>
      <c r="N902" s="230"/>
      <c r="O902" s="230"/>
      <c r="P902" s="233"/>
      <c r="Q902" s="230"/>
      <c r="R902" s="208"/>
      <c r="S902" s="239"/>
      <c r="T902" s="239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30"/>
      <c r="F903" s="230"/>
      <c r="G903" s="230"/>
      <c r="H903" s="230"/>
      <c r="I903" s="230"/>
      <c r="J903" s="230"/>
      <c r="K903" s="230"/>
      <c r="L903" s="230"/>
      <c r="M903" s="230"/>
      <c r="N903" s="230"/>
      <c r="O903" s="230"/>
      <c r="P903" s="233"/>
      <c r="Q903" s="230"/>
      <c r="R903" s="208"/>
      <c r="S903" s="239"/>
      <c r="T903" s="239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30"/>
      <c r="F904" s="230"/>
      <c r="G904" s="230"/>
      <c r="H904" s="230"/>
      <c r="I904" s="230"/>
      <c r="J904" s="230"/>
      <c r="K904" s="230"/>
      <c r="L904" s="230"/>
      <c r="M904" s="230"/>
      <c r="N904" s="230"/>
      <c r="O904" s="230"/>
      <c r="P904" s="233"/>
      <c r="Q904" s="230"/>
      <c r="R904" s="208"/>
      <c r="S904" s="239"/>
      <c r="T904" s="239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30"/>
      <c r="F905" s="230"/>
      <c r="G905" s="230"/>
      <c r="H905" s="230"/>
      <c r="I905" s="230"/>
      <c r="J905" s="230"/>
      <c r="K905" s="230"/>
      <c r="L905" s="230"/>
      <c r="M905" s="230"/>
      <c r="N905" s="230"/>
      <c r="O905" s="230"/>
      <c r="P905" s="233"/>
      <c r="Q905" s="230"/>
      <c r="R905" s="208"/>
      <c r="S905" s="239"/>
      <c r="T905" s="239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30"/>
      <c r="F906" s="230"/>
      <c r="G906" s="230"/>
      <c r="H906" s="230"/>
      <c r="I906" s="230"/>
      <c r="J906" s="230"/>
      <c r="K906" s="230"/>
      <c r="L906" s="230"/>
      <c r="M906" s="230"/>
      <c r="N906" s="230"/>
      <c r="O906" s="230"/>
      <c r="P906" s="233"/>
      <c r="Q906" s="230"/>
      <c r="R906" s="208"/>
      <c r="S906" s="239"/>
      <c r="T906" s="239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30"/>
      <c r="F907" s="230"/>
      <c r="G907" s="230"/>
      <c r="H907" s="230"/>
      <c r="I907" s="230"/>
      <c r="J907" s="230"/>
      <c r="K907" s="230"/>
      <c r="L907" s="230"/>
      <c r="M907" s="230"/>
      <c r="N907" s="230"/>
      <c r="O907" s="230"/>
      <c r="P907" s="233"/>
      <c r="Q907" s="230"/>
      <c r="R907" s="208"/>
      <c r="S907" s="239"/>
      <c r="T907" s="239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30"/>
      <c r="F908" s="230"/>
      <c r="G908" s="230"/>
      <c r="H908" s="230"/>
      <c r="I908" s="230"/>
      <c r="J908" s="230"/>
      <c r="K908" s="230"/>
      <c r="L908" s="230"/>
      <c r="M908" s="230"/>
      <c r="N908" s="230"/>
      <c r="O908" s="230"/>
      <c r="P908" s="233"/>
      <c r="Q908" s="230"/>
      <c r="R908" s="208"/>
      <c r="S908" s="239"/>
      <c r="T908" s="239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30"/>
      <c r="F909" s="230"/>
      <c r="G909" s="230"/>
      <c r="H909" s="230"/>
      <c r="I909" s="230"/>
      <c r="J909" s="230"/>
      <c r="K909" s="230"/>
      <c r="L909" s="230"/>
      <c r="M909" s="230"/>
      <c r="N909" s="230"/>
      <c r="O909" s="230"/>
      <c r="P909" s="233"/>
      <c r="Q909" s="230"/>
      <c r="R909" s="208"/>
      <c r="S909" s="239"/>
      <c r="T909" s="239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30"/>
      <c r="F910" s="230"/>
      <c r="G910" s="230"/>
      <c r="H910" s="230"/>
      <c r="I910" s="230"/>
      <c r="J910" s="230"/>
      <c r="K910" s="230"/>
      <c r="L910" s="230"/>
      <c r="M910" s="230"/>
      <c r="N910" s="230"/>
      <c r="O910" s="230"/>
      <c r="P910" s="233"/>
      <c r="Q910" s="230"/>
      <c r="R910" s="208"/>
      <c r="S910" s="239"/>
      <c r="T910" s="239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30"/>
      <c r="F911" s="230"/>
      <c r="G911" s="230"/>
      <c r="H911" s="230"/>
      <c r="I911" s="230"/>
      <c r="J911" s="230"/>
      <c r="K911" s="230"/>
      <c r="L911" s="230"/>
      <c r="M911" s="230"/>
      <c r="N911" s="230"/>
      <c r="O911" s="230"/>
      <c r="P911" s="233"/>
      <c r="Q911" s="230"/>
      <c r="R911" s="208"/>
      <c r="S911" s="239"/>
      <c r="T911" s="239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30"/>
      <c r="F912" s="230"/>
      <c r="G912" s="230"/>
      <c r="H912" s="230"/>
      <c r="I912" s="230"/>
      <c r="J912" s="230"/>
      <c r="K912" s="230"/>
      <c r="L912" s="230"/>
      <c r="M912" s="230"/>
      <c r="N912" s="230"/>
      <c r="O912" s="230"/>
      <c r="P912" s="233"/>
      <c r="Q912" s="230"/>
      <c r="R912" s="208"/>
      <c r="S912" s="239"/>
      <c r="T912" s="239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30"/>
      <c r="F913" s="230"/>
      <c r="G913" s="230"/>
      <c r="H913" s="230"/>
      <c r="I913" s="230"/>
      <c r="J913" s="230"/>
      <c r="K913" s="230"/>
      <c r="L913" s="230"/>
      <c r="M913" s="230"/>
      <c r="N913" s="230"/>
      <c r="O913" s="230"/>
      <c r="P913" s="233"/>
      <c r="Q913" s="230"/>
      <c r="R913" s="208"/>
      <c r="S913" s="239"/>
      <c r="T913" s="239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30"/>
      <c r="F914" s="230"/>
      <c r="G914" s="230"/>
      <c r="H914" s="230"/>
      <c r="I914" s="230"/>
      <c r="J914" s="230"/>
      <c r="K914" s="230"/>
      <c r="L914" s="230"/>
      <c r="M914" s="230"/>
      <c r="N914" s="230"/>
      <c r="O914" s="230"/>
      <c r="P914" s="233"/>
      <c r="Q914" s="230"/>
      <c r="R914" s="208"/>
      <c r="S914" s="239"/>
      <c r="T914" s="239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30"/>
      <c r="F915" s="230"/>
      <c r="G915" s="230"/>
      <c r="H915" s="230"/>
      <c r="I915" s="230"/>
      <c r="J915" s="230"/>
      <c r="K915" s="230"/>
      <c r="L915" s="230"/>
      <c r="M915" s="230"/>
      <c r="N915" s="230"/>
      <c r="O915" s="230"/>
      <c r="P915" s="233"/>
      <c r="Q915" s="230"/>
      <c r="R915" s="208"/>
      <c r="S915" s="239"/>
      <c r="T915" s="239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30"/>
      <c r="F916" s="230"/>
      <c r="G916" s="230"/>
      <c r="H916" s="230"/>
      <c r="I916" s="230"/>
      <c r="J916" s="230"/>
      <c r="K916" s="230"/>
      <c r="L916" s="230"/>
      <c r="M916" s="230"/>
      <c r="N916" s="230"/>
      <c r="O916" s="230"/>
      <c r="P916" s="233"/>
      <c r="Q916" s="230"/>
      <c r="R916" s="208"/>
      <c r="S916" s="239"/>
      <c r="T916" s="239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30"/>
      <c r="F917" s="230"/>
      <c r="G917" s="230"/>
      <c r="H917" s="230"/>
      <c r="I917" s="230"/>
      <c r="J917" s="230"/>
      <c r="K917" s="230"/>
      <c r="L917" s="230"/>
      <c r="M917" s="230"/>
      <c r="N917" s="230"/>
      <c r="O917" s="230"/>
      <c r="P917" s="233"/>
      <c r="Q917" s="230"/>
      <c r="R917" s="208"/>
      <c r="S917" s="239"/>
      <c r="T917" s="239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30"/>
      <c r="F918" s="230"/>
      <c r="G918" s="230"/>
      <c r="H918" s="230"/>
      <c r="I918" s="230"/>
      <c r="J918" s="230"/>
      <c r="K918" s="230"/>
      <c r="L918" s="230"/>
      <c r="M918" s="230"/>
      <c r="N918" s="230"/>
      <c r="O918" s="230"/>
      <c r="P918" s="233"/>
      <c r="Q918" s="230"/>
      <c r="R918" s="208"/>
      <c r="S918" s="239"/>
      <c r="T918" s="239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30"/>
      <c r="F919" s="230"/>
      <c r="G919" s="230"/>
      <c r="H919" s="230"/>
      <c r="I919" s="230"/>
      <c r="J919" s="230"/>
      <c r="K919" s="230"/>
      <c r="L919" s="230"/>
      <c r="M919" s="230"/>
      <c r="N919" s="230"/>
      <c r="O919" s="230"/>
      <c r="P919" s="233"/>
      <c r="Q919" s="230"/>
      <c r="R919" s="208"/>
      <c r="S919" s="239"/>
      <c r="T919" s="239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30"/>
      <c r="F920" s="230"/>
      <c r="G920" s="230"/>
      <c r="H920" s="230"/>
      <c r="I920" s="230"/>
      <c r="J920" s="230"/>
      <c r="K920" s="230"/>
      <c r="L920" s="230"/>
      <c r="M920" s="230"/>
      <c r="N920" s="230"/>
      <c r="O920" s="230"/>
      <c r="P920" s="233"/>
      <c r="Q920" s="230"/>
      <c r="R920" s="208"/>
      <c r="S920" s="239"/>
      <c r="T920" s="239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30"/>
      <c r="F921" s="230"/>
      <c r="G921" s="230"/>
      <c r="H921" s="230"/>
      <c r="I921" s="230"/>
      <c r="J921" s="230"/>
      <c r="K921" s="230"/>
      <c r="L921" s="230"/>
      <c r="M921" s="230"/>
      <c r="N921" s="230"/>
      <c r="O921" s="230"/>
      <c r="P921" s="233"/>
      <c r="Q921" s="230"/>
      <c r="R921" s="208"/>
      <c r="S921" s="239"/>
      <c r="T921" s="239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30"/>
      <c r="F922" s="230"/>
      <c r="G922" s="230"/>
      <c r="H922" s="230"/>
      <c r="I922" s="230"/>
      <c r="J922" s="230"/>
      <c r="K922" s="230"/>
      <c r="L922" s="230"/>
      <c r="M922" s="230"/>
      <c r="N922" s="230"/>
      <c r="O922" s="230"/>
      <c r="P922" s="233"/>
      <c r="Q922" s="230"/>
      <c r="R922" s="208"/>
      <c r="S922" s="239"/>
      <c r="T922" s="239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30"/>
      <c r="F923" s="230"/>
      <c r="G923" s="230"/>
      <c r="H923" s="230"/>
      <c r="I923" s="230"/>
      <c r="J923" s="230"/>
      <c r="K923" s="230"/>
      <c r="L923" s="230"/>
      <c r="M923" s="230"/>
      <c r="N923" s="230"/>
      <c r="O923" s="230"/>
      <c r="P923" s="233"/>
      <c r="Q923" s="230"/>
      <c r="R923" s="208"/>
      <c r="S923" s="239"/>
      <c r="T923" s="239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30"/>
      <c r="F924" s="230"/>
      <c r="G924" s="230"/>
      <c r="H924" s="230"/>
      <c r="I924" s="230"/>
      <c r="J924" s="230"/>
      <c r="K924" s="230"/>
      <c r="L924" s="230"/>
      <c r="M924" s="230"/>
      <c r="N924" s="230"/>
      <c r="O924" s="230"/>
      <c r="P924" s="233"/>
      <c r="Q924" s="230"/>
      <c r="R924" s="208"/>
      <c r="S924" s="239"/>
      <c r="T924" s="239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30"/>
      <c r="F925" s="230"/>
      <c r="G925" s="230"/>
      <c r="H925" s="230"/>
      <c r="I925" s="230"/>
      <c r="J925" s="230"/>
      <c r="K925" s="230"/>
      <c r="L925" s="230"/>
      <c r="M925" s="230"/>
      <c r="N925" s="230"/>
      <c r="O925" s="230"/>
      <c r="P925" s="233"/>
      <c r="Q925" s="230"/>
      <c r="R925" s="208"/>
      <c r="S925" s="239"/>
      <c r="T925" s="239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30"/>
      <c r="F926" s="230"/>
      <c r="G926" s="230"/>
      <c r="H926" s="230"/>
      <c r="I926" s="230"/>
      <c r="J926" s="230"/>
      <c r="K926" s="230"/>
      <c r="L926" s="230"/>
      <c r="M926" s="230"/>
      <c r="N926" s="230"/>
      <c r="O926" s="230"/>
      <c r="P926" s="233"/>
      <c r="Q926" s="230"/>
      <c r="R926" s="208"/>
      <c r="S926" s="239"/>
      <c r="T926" s="239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30"/>
      <c r="F927" s="230"/>
      <c r="G927" s="230"/>
      <c r="H927" s="230"/>
      <c r="I927" s="230"/>
      <c r="J927" s="230"/>
      <c r="K927" s="230"/>
      <c r="L927" s="230"/>
      <c r="M927" s="230"/>
      <c r="N927" s="230"/>
      <c r="O927" s="230"/>
      <c r="P927" s="233"/>
      <c r="Q927" s="230"/>
      <c r="R927" s="208"/>
      <c r="S927" s="239"/>
      <c r="T927" s="239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30"/>
      <c r="F928" s="230"/>
      <c r="G928" s="230"/>
      <c r="H928" s="230"/>
      <c r="I928" s="230"/>
      <c r="J928" s="230"/>
      <c r="K928" s="230"/>
      <c r="L928" s="230"/>
      <c r="M928" s="230"/>
      <c r="N928" s="230"/>
      <c r="O928" s="230"/>
      <c r="P928" s="233"/>
      <c r="Q928" s="230"/>
      <c r="R928" s="208"/>
      <c r="S928" s="239"/>
      <c r="T928" s="239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30"/>
      <c r="F929" s="230"/>
      <c r="G929" s="230"/>
      <c r="H929" s="230"/>
      <c r="I929" s="230"/>
      <c r="J929" s="230"/>
      <c r="K929" s="230"/>
      <c r="L929" s="230"/>
      <c r="M929" s="230"/>
      <c r="N929" s="230"/>
      <c r="O929" s="230"/>
      <c r="P929" s="233"/>
      <c r="Q929" s="230"/>
      <c r="R929" s="208"/>
      <c r="S929" s="239"/>
      <c r="T929" s="239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30"/>
      <c r="F930" s="230"/>
      <c r="G930" s="230"/>
      <c r="H930" s="230"/>
      <c r="I930" s="230"/>
      <c r="J930" s="230"/>
      <c r="K930" s="230"/>
      <c r="L930" s="230"/>
      <c r="M930" s="230"/>
      <c r="N930" s="230"/>
      <c r="O930" s="230"/>
      <c r="P930" s="233"/>
      <c r="Q930" s="230"/>
      <c r="R930" s="208"/>
      <c r="S930" s="239"/>
      <c r="T930" s="239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30"/>
      <c r="F931" s="230"/>
      <c r="G931" s="230"/>
      <c r="H931" s="230"/>
      <c r="I931" s="230"/>
      <c r="J931" s="230"/>
      <c r="K931" s="230"/>
      <c r="L931" s="230"/>
      <c r="M931" s="230"/>
      <c r="N931" s="230"/>
      <c r="O931" s="230"/>
      <c r="P931" s="233"/>
      <c r="Q931" s="230"/>
      <c r="R931" s="208"/>
      <c r="S931" s="239"/>
      <c r="T931" s="239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30"/>
      <c r="F932" s="230"/>
      <c r="G932" s="230"/>
      <c r="H932" s="230"/>
      <c r="I932" s="230"/>
      <c r="J932" s="230"/>
      <c r="K932" s="230"/>
      <c r="L932" s="230"/>
      <c r="M932" s="230"/>
      <c r="N932" s="230"/>
      <c r="O932" s="230"/>
      <c r="P932" s="233"/>
      <c r="Q932" s="230"/>
      <c r="R932" s="208"/>
      <c r="S932" s="239"/>
      <c r="T932" s="239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30"/>
      <c r="F933" s="230"/>
      <c r="G933" s="230"/>
      <c r="H933" s="230"/>
      <c r="I933" s="230"/>
      <c r="J933" s="230"/>
      <c r="K933" s="230"/>
      <c r="L933" s="230"/>
      <c r="M933" s="230"/>
      <c r="N933" s="230"/>
      <c r="O933" s="230"/>
      <c r="P933" s="233"/>
      <c r="Q933" s="230"/>
      <c r="R933" s="208"/>
      <c r="S933" s="239"/>
      <c r="T933" s="239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30"/>
      <c r="F934" s="230"/>
      <c r="G934" s="230"/>
      <c r="H934" s="230"/>
      <c r="I934" s="230"/>
      <c r="J934" s="230"/>
      <c r="K934" s="230"/>
      <c r="L934" s="230"/>
      <c r="M934" s="230"/>
      <c r="N934" s="230"/>
      <c r="O934" s="230"/>
      <c r="P934" s="233"/>
      <c r="Q934" s="230"/>
      <c r="R934" s="208"/>
      <c r="S934" s="239"/>
      <c r="T934" s="239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30"/>
      <c r="F935" s="230"/>
      <c r="G935" s="230"/>
      <c r="H935" s="230"/>
      <c r="I935" s="230"/>
      <c r="J935" s="230"/>
      <c r="K935" s="230"/>
      <c r="L935" s="230"/>
      <c r="M935" s="230"/>
      <c r="N935" s="230"/>
      <c r="O935" s="230"/>
      <c r="P935" s="233"/>
      <c r="Q935" s="230"/>
      <c r="R935" s="208"/>
      <c r="S935" s="239"/>
      <c r="T935" s="239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30"/>
      <c r="F936" s="230"/>
      <c r="G936" s="230"/>
      <c r="H936" s="230"/>
      <c r="I936" s="230"/>
      <c r="J936" s="230"/>
      <c r="K936" s="230"/>
      <c r="L936" s="230"/>
      <c r="M936" s="230"/>
      <c r="N936" s="230"/>
      <c r="O936" s="230"/>
      <c r="P936" s="233"/>
      <c r="Q936" s="230"/>
      <c r="R936" s="208"/>
      <c r="S936" s="239"/>
      <c r="T936" s="239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30"/>
      <c r="F937" s="230"/>
      <c r="G937" s="230"/>
      <c r="H937" s="230"/>
      <c r="I937" s="230"/>
      <c r="J937" s="230"/>
      <c r="K937" s="230"/>
      <c r="L937" s="230"/>
      <c r="M937" s="230"/>
      <c r="N937" s="230"/>
      <c r="O937" s="230"/>
      <c r="P937" s="233"/>
      <c r="Q937" s="230"/>
      <c r="R937" s="208"/>
      <c r="S937" s="239"/>
      <c r="T937" s="239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30"/>
      <c r="F938" s="230"/>
      <c r="G938" s="230"/>
      <c r="H938" s="230"/>
      <c r="I938" s="230"/>
      <c r="J938" s="230"/>
      <c r="K938" s="230"/>
      <c r="L938" s="230"/>
      <c r="M938" s="230"/>
      <c r="N938" s="230"/>
      <c r="O938" s="230"/>
      <c r="P938" s="233"/>
      <c r="Q938" s="230"/>
      <c r="R938" s="208"/>
      <c r="S938" s="239"/>
      <c r="T938" s="239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30"/>
      <c r="F939" s="230"/>
      <c r="G939" s="230"/>
      <c r="H939" s="230"/>
      <c r="I939" s="230"/>
      <c r="J939" s="230"/>
      <c r="K939" s="230"/>
      <c r="L939" s="230"/>
      <c r="M939" s="230"/>
      <c r="N939" s="230"/>
      <c r="O939" s="230"/>
      <c r="P939" s="233"/>
      <c r="Q939" s="230"/>
      <c r="R939" s="208"/>
      <c r="S939" s="239"/>
      <c r="T939" s="239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30"/>
      <c r="F940" s="230"/>
      <c r="G940" s="230"/>
      <c r="H940" s="230"/>
      <c r="I940" s="230"/>
      <c r="J940" s="230"/>
      <c r="K940" s="230"/>
      <c r="L940" s="230"/>
      <c r="M940" s="230"/>
      <c r="N940" s="230"/>
      <c r="O940" s="230"/>
      <c r="P940" s="233"/>
      <c r="Q940" s="230"/>
      <c r="R940" s="208"/>
      <c r="S940" s="239"/>
      <c r="T940" s="239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30"/>
      <c r="F941" s="230"/>
      <c r="G941" s="230"/>
      <c r="H941" s="230"/>
      <c r="I941" s="230"/>
      <c r="J941" s="230"/>
      <c r="K941" s="230"/>
      <c r="L941" s="230"/>
      <c r="M941" s="230"/>
      <c r="N941" s="230"/>
      <c r="O941" s="230"/>
      <c r="P941" s="233"/>
      <c r="Q941" s="230"/>
      <c r="R941" s="208"/>
      <c r="S941" s="239"/>
      <c r="T941" s="239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30"/>
      <c r="F942" s="230"/>
      <c r="G942" s="230"/>
      <c r="H942" s="230"/>
      <c r="I942" s="230"/>
      <c r="J942" s="230"/>
      <c r="K942" s="230"/>
      <c r="L942" s="230"/>
      <c r="M942" s="230"/>
      <c r="N942" s="230"/>
      <c r="O942" s="230"/>
      <c r="P942" s="233"/>
      <c r="Q942" s="230"/>
      <c r="R942" s="208"/>
      <c r="S942" s="239"/>
      <c r="T942" s="239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30"/>
      <c r="F943" s="230"/>
      <c r="G943" s="230"/>
      <c r="H943" s="230"/>
      <c r="I943" s="230"/>
      <c r="J943" s="230"/>
      <c r="K943" s="230"/>
      <c r="L943" s="230"/>
      <c r="M943" s="230"/>
      <c r="N943" s="230"/>
      <c r="O943" s="230"/>
      <c r="P943" s="233"/>
      <c r="Q943" s="230"/>
      <c r="R943" s="208"/>
      <c r="S943" s="239"/>
      <c r="T943" s="239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30"/>
      <c r="F944" s="230"/>
      <c r="G944" s="230"/>
      <c r="H944" s="230"/>
      <c r="I944" s="230"/>
      <c r="J944" s="230"/>
      <c r="K944" s="230"/>
      <c r="L944" s="230"/>
      <c r="M944" s="230"/>
      <c r="N944" s="230"/>
      <c r="O944" s="230"/>
      <c r="P944" s="233"/>
      <c r="Q944" s="230"/>
      <c r="R944" s="208"/>
      <c r="S944" s="239"/>
      <c r="T944" s="239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30"/>
      <c r="F945" s="230"/>
      <c r="G945" s="230"/>
      <c r="H945" s="230"/>
      <c r="I945" s="230"/>
      <c r="J945" s="230"/>
      <c r="K945" s="230"/>
      <c r="L945" s="230"/>
      <c r="M945" s="230"/>
      <c r="N945" s="230"/>
      <c r="O945" s="230"/>
      <c r="P945" s="233"/>
      <c r="Q945" s="230"/>
      <c r="R945" s="208"/>
      <c r="S945" s="239"/>
      <c r="T945" s="239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30"/>
      <c r="F946" s="230"/>
      <c r="G946" s="230"/>
      <c r="H946" s="230"/>
      <c r="I946" s="230"/>
      <c r="J946" s="230"/>
      <c r="K946" s="230"/>
      <c r="L946" s="230"/>
      <c r="M946" s="230"/>
      <c r="N946" s="230"/>
      <c r="O946" s="230"/>
      <c r="P946" s="233"/>
      <c r="Q946" s="230"/>
      <c r="R946" s="208"/>
      <c r="S946" s="239"/>
      <c r="T946" s="239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30"/>
      <c r="F947" s="230"/>
      <c r="G947" s="230"/>
      <c r="H947" s="230"/>
      <c r="I947" s="230"/>
      <c r="J947" s="230"/>
      <c r="K947" s="230"/>
      <c r="L947" s="230"/>
      <c r="M947" s="230"/>
      <c r="N947" s="230"/>
      <c r="O947" s="230"/>
      <c r="P947" s="233"/>
      <c r="Q947" s="230"/>
      <c r="R947" s="208"/>
      <c r="S947" s="239"/>
      <c r="T947" s="239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30"/>
      <c r="F948" s="230"/>
      <c r="G948" s="230"/>
      <c r="H948" s="230"/>
      <c r="I948" s="230"/>
      <c r="J948" s="230"/>
      <c r="K948" s="230"/>
      <c r="L948" s="230"/>
      <c r="M948" s="230"/>
      <c r="N948" s="230"/>
      <c r="O948" s="230"/>
      <c r="P948" s="233"/>
      <c r="Q948" s="230"/>
      <c r="R948" s="208"/>
      <c r="S948" s="239"/>
      <c r="T948" s="239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30"/>
      <c r="F949" s="230"/>
      <c r="G949" s="230"/>
      <c r="H949" s="230"/>
      <c r="I949" s="230"/>
      <c r="J949" s="230"/>
      <c r="K949" s="230"/>
      <c r="L949" s="230"/>
      <c r="M949" s="230"/>
      <c r="N949" s="230"/>
      <c r="O949" s="230"/>
      <c r="P949" s="233"/>
      <c r="Q949" s="230"/>
      <c r="R949" s="208"/>
      <c r="S949" s="239"/>
      <c r="T949" s="239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30"/>
      <c r="F950" s="230"/>
      <c r="G950" s="230"/>
      <c r="H950" s="230"/>
      <c r="I950" s="230"/>
      <c r="J950" s="230"/>
      <c r="K950" s="230"/>
      <c r="L950" s="230"/>
      <c r="M950" s="230"/>
      <c r="N950" s="230"/>
      <c r="O950" s="230"/>
      <c r="P950" s="233"/>
      <c r="Q950" s="230"/>
      <c r="R950" s="208"/>
      <c r="S950" s="239"/>
      <c r="T950" s="239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30"/>
      <c r="F951" s="230"/>
      <c r="G951" s="230"/>
      <c r="H951" s="230"/>
      <c r="I951" s="230"/>
      <c r="J951" s="230"/>
      <c r="K951" s="230"/>
      <c r="L951" s="230"/>
      <c r="M951" s="230"/>
      <c r="N951" s="230"/>
      <c r="O951" s="230"/>
      <c r="P951" s="233"/>
      <c r="Q951" s="230"/>
      <c r="R951" s="208"/>
      <c r="S951" s="239"/>
      <c r="T951" s="239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30"/>
      <c r="F952" s="230"/>
      <c r="G952" s="230"/>
      <c r="H952" s="230"/>
      <c r="I952" s="230"/>
      <c r="J952" s="230"/>
      <c r="K952" s="230"/>
      <c r="L952" s="230"/>
      <c r="M952" s="230"/>
      <c r="N952" s="230"/>
      <c r="O952" s="230"/>
      <c r="P952" s="233"/>
      <c r="Q952" s="230"/>
      <c r="R952" s="208"/>
      <c r="S952" s="239"/>
      <c r="T952" s="239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30"/>
      <c r="F953" s="230"/>
      <c r="G953" s="230"/>
      <c r="H953" s="230"/>
      <c r="I953" s="230"/>
      <c r="J953" s="230"/>
      <c r="K953" s="230"/>
      <c r="L953" s="230"/>
      <c r="M953" s="230"/>
      <c r="N953" s="230"/>
      <c r="O953" s="230"/>
      <c r="P953" s="233"/>
      <c r="Q953" s="230"/>
      <c r="R953" s="208"/>
      <c r="S953" s="239"/>
      <c r="T953" s="239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30"/>
      <c r="F954" s="230"/>
      <c r="G954" s="230"/>
      <c r="H954" s="230"/>
      <c r="I954" s="230"/>
      <c r="J954" s="230"/>
      <c r="K954" s="230"/>
      <c r="L954" s="230"/>
      <c r="M954" s="230"/>
      <c r="N954" s="230"/>
      <c r="O954" s="230"/>
      <c r="P954" s="233"/>
      <c r="Q954" s="230"/>
      <c r="R954" s="208"/>
      <c r="S954" s="239"/>
      <c r="T954" s="239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30"/>
      <c r="F955" s="230"/>
      <c r="G955" s="230"/>
      <c r="H955" s="230"/>
      <c r="I955" s="230"/>
      <c r="J955" s="230"/>
      <c r="K955" s="230"/>
      <c r="L955" s="230"/>
      <c r="M955" s="230"/>
      <c r="N955" s="230"/>
      <c r="O955" s="230"/>
      <c r="P955" s="233"/>
      <c r="Q955" s="230"/>
      <c r="R955" s="208"/>
      <c r="S955" s="239"/>
      <c r="T955" s="239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30"/>
      <c r="F956" s="230"/>
      <c r="G956" s="230"/>
      <c r="H956" s="230"/>
      <c r="I956" s="230"/>
      <c r="J956" s="230"/>
      <c r="K956" s="230"/>
      <c r="L956" s="230"/>
      <c r="M956" s="230"/>
      <c r="N956" s="230"/>
      <c r="O956" s="230"/>
      <c r="P956" s="233"/>
      <c r="Q956" s="230"/>
      <c r="R956" s="208"/>
      <c r="S956" s="239"/>
      <c r="T956" s="239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30"/>
      <c r="F957" s="230"/>
      <c r="G957" s="230"/>
      <c r="H957" s="230"/>
      <c r="I957" s="230"/>
      <c r="J957" s="230"/>
      <c r="K957" s="230"/>
      <c r="L957" s="230"/>
      <c r="M957" s="230"/>
      <c r="N957" s="230"/>
      <c r="O957" s="230"/>
      <c r="P957" s="233"/>
      <c r="Q957" s="230"/>
      <c r="R957" s="208"/>
      <c r="S957" s="239"/>
      <c r="T957" s="239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30"/>
      <c r="F958" s="230"/>
      <c r="G958" s="230"/>
      <c r="H958" s="230"/>
      <c r="I958" s="230"/>
      <c r="J958" s="230"/>
      <c r="K958" s="230"/>
      <c r="L958" s="230"/>
      <c r="M958" s="230"/>
      <c r="N958" s="230"/>
      <c r="O958" s="230"/>
      <c r="P958" s="233"/>
      <c r="Q958" s="230"/>
      <c r="R958" s="208"/>
      <c r="S958" s="239"/>
      <c r="T958" s="239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30"/>
      <c r="F959" s="230"/>
      <c r="G959" s="230"/>
      <c r="H959" s="230"/>
      <c r="I959" s="230"/>
      <c r="J959" s="230"/>
      <c r="K959" s="230"/>
      <c r="L959" s="230"/>
      <c r="M959" s="230"/>
      <c r="N959" s="230"/>
      <c r="O959" s="230"/>
      <c r="P959" s="233"/>
      <c r="Q959" s="230"/>
      <c r="R959" s="208"/>
      <c r="S959" s="239"/>
      <c r="T959" s="239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30"/>
      <c r="F960" s="230"/>
      <c r="G960" s="230"/>
      <c r="H960" s="230"/>
      <c r="I960" s="230"/>
      <c r="J960" s="230"/>
      <c r="K960" s="230"/>
      <c r="L960" s="230"/>
      <c r="M960" s="230"/>
      <c r="N960" s="230"/>
      <c r="O960" s="230"/>
      <c r="P960" s="233"/>
      <c r="Q960" s="230"/>
      <c r="R960" s="208"/>
      <c r="S960" s="239"/>
      <c r="T960" s="239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30"/>
      <c r="F961" s="230"/>
      <c r="G961" s="230"/>
      <c r="H961" s="230"/>
      <c r="I961" s="230"/>
      <c r="J961" s="230"/>
      <c r="K961" s="230"/>
      <c r="L961" s="230"/>
      <c r="M961" s="230"/>
      <c r="N961" s="230"/>
      <c r="O961" s="230"/>
      <c r="P961" s="233"/>
      <c r="Q961" s="230"/>
      <c r="R961" s="208"/>
      <c r="S961" s="239"/>
      <c r="T961" s="239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30"/>
      <c r="F962" s="230"/>
      <c r="G962" s="230"/>
      <c r="H962" s="230"/>
      <c r="I962" s="230"/>
      <c r="J962" s="230"/>
      <c r="K962" s="230"/>
      <c r="L962" s="230"/>
      <c r="M962" s="230"/>
      <c r="N962" s="230"/>
      <c r="O962" s="230"/>
      <c r="P962" s="233"/>
      <c r="Q962" s="230"/>
      <c r="R962" s="208"/>
      <c r="S962" s="239"/>
      <c r="T962" s="239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30"/>
      <c r="F963" s="230"/>
      <c r="G963" s="230"/>
      <c r="H963" s="230"/>
      <c r="I963" s="230"/>
      <c r="J963" s="230"/>
      <c r="K963" s="230"/>
      <c r="L963" s="230"/>
      <c r="M963" s="230"/>
      <c r="N963" s="230"/>
      <c r="O963" s="230"/>
      <c r="P963" s="233"/>
      <c r="Q963" s="230"/>
      <c r="R963" s="208"/>
      <c r="S963" s="239"/>
      <c r="T963" s="239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30"/>
      <c r="F964" s="230"/>
      <c r="G964" s="230"/>
      <c r="H964" s="230"/>
      <c r="I964" s="230"/>
      <c r="J964" s="230"/>
      <c r="K964" s="230"/>
      <c r="L964" s="230"/>
      <c r="M964" s="230"/>
      <c r="N964" s="230"/>
      <c r="O964" s="230"/>
      <c r="P964" s="233"/>
      <c r="Q964" s="230"/>
      <c r="R964" s="208"/>
      <c r="S964" s="239"/>
      <c r="T964" s="239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30"/>
      <c r="F965" s="230"/>
      <c r="G965" s="230"/>
      <c r="H965" s="230"/>
      <c r="I965" s="230"/>
      <c r="J965" s="230"/>
      <c r="K965" s="230"/>
      <c r="L965" s="230"/>
      <c r="M965" s="230"/>
      <c r="N965" s="230"/>
      <c r="O965" s="230"/>
      <c r="P965" s="233"/>
      <c r="Q965" s="230"/>
      <c r="R965" s="208"/>
      <c r="S965" s="239"/>
      <c r="T965" s="239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30"/>
      <c r="F966" s="230"/>
      <c r="G966" s="230"/>
      <c r="H966" s="230"/>
      <c r="I966" s="230"/>
      <c r="J966" s="230"/>
      <c r="K966" s="230"/>
      <c r="L966" s="230"/>
      <c r="M966" s="230"/>
      <c r="N966" s="230"/>
      <c r="O966" s="230"/>
      <c r="P966" s="233"/>
      <c r="Q966" s="230"/>
      <c r="R966" s="208"/>
      <c r="S966" s="239"/>
      <c r="T966" s="239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30"/>
      <c r="F967" s="230"/>
      <c r="G967" s="230"/>
      <c r="H967" s="230"/>
      <c r="I967" s="230"/>
      <c r="J967" s="230"/>
      <c r="K967" s="230"/>
      <c r="L967" s="230"/>
      <c r="M967" s="230"/>
      <c r="N967" s="230"/>
      <c r="O967" s="230"/>
      <c r="P967" s="233"/>
      <c r="Q967" s="230"/>
      <c r="R967" s="208"/>
      <c r="S967" s="239"/>
      <c r="T967" s="239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30"/>
      <c r="F968" s="230"/>
      <c r="G968" s="230"/>
      <c r="H968" s="230"/>
      <c r="I968" s="230"/>
      <c r="J968" s="230"/>
      <c r="K968" s="230"/>
      <c r="L968" s="230"/>
      <c r="M968" s="230"/>
      <c r="N968" s="230"/>
      <c r="O968" s="230"/>
      <c r="P968" s="233"/>
      <c r="Q968" s="230"/>
      <c r="R968" s="208"/>
      <c r="S968" s="239"/>
      <c r="T968" s="239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30"/>
      <c r="F969" s="230"/>
      <c r="G969" s="230"/>
      <c r="H969" s="230"/>
      <c r="I969" s="230"/>
      <c r="J969" s="230"/>
      <c r="K969" s="230"/>
      <c r="L969" s="230"/>
      <c r="M969" s="230"/>
      <c r="N969" s="230"/>
      <c r="O969" s="230"/>
      <c r="P969" s="233"/>
      <c r="Q969" s="230"/>
      <c r="R969" s="208"/>
      <c r="S969" s="239"/>
      <c r="T969" s="239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30"/>
      <c r="F970" s="230"/>
      <c r="G970" s="230"/>
      <c r="H970" s="230"/>
      <c r="I970" s="230"/>
      <c r="J970" s="230"/>
      <c r="K970" s="230"/>
      <c r="L970" s="230"/>
      <c r="M970" s="230"/>
      <c r="N970" s="230"/>
      <c r="O970" s="230"/>
      <c r="P970" s="233"/>
      <c r="Q970" s="230"/>
      <c r="R970" s="208"/>
      <c r="S970" s="239"/>
      <c r="T970" s="239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30"/>
      <c r="F971" s="230"/>
      <c r="G971" s="230"/>
      <c r="H971" s="230"/>
      <c r="I971" s="230"/>
      <c r="J971" s="230"/>
      <c r="K971" s="230"/>
      <c r="L971" s="230"/>
      <c r="M971" s="230"/>
      <c r="N971" s="230"/>
      <c r="O971" s="230"/>
      <c r="P971" s="233"/>
      <c r="Q971" s="230"/>
      <c r="R971" s="208"/>
      <c r="S971" s="239"/>
      <c r="T971" s="239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30"/>
      <c r="F972" s="230"/>
      <c r="G972" s="230"/>
      <c r="H972" s="230"/>
      <c r="I972" s="230"/>
      <c r="J972" s="230"/>
      <c r="K972" s="230"/>
      <c r="L972" s="230"/>
      <c r="M972" s="230"/>
      <c r="N972" s="230"/>
      <c r="O972" s="230"/>
      <c r="P972" s="233"/>
      <c r="Q972" s="230"/>
      <c r="R972" s="208"/>
      <c r="S972" s="239"/>
      <c r="T972" s="239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30"/>
      <c r="F973" s="230"/>
      <c r="G973" s="230"/>
      <c r="H973" s="230"/>
      <c r="I973" s="230"/>
      <c r="J973" s="230"/>
      <c r="K973" s="230"/>
      <c r="L973" s="230"/>
      <c r="M973" s="230"/>
      <c r="N973" s="230"/>
      <c r="O973" s="230"/>
      <c r="P973" s="233"/>
      <c r="Q973" s="230"/>
      <c r="R973" s="208"/>
      <c r="S973" s="239"/>
      <c r="T973" s="239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30"/>
      <c r="F974" s="230"/>
      <c r="G974" s="230"/>
      <c r="H974" s="230"/>
      <c r="I974" s="230"/>
      <c r="J974" s="230"/>
      <c r="K974" s="230"/>
      <c r="L974" s="230"/>
      <c r="M974" s="230"/>
      <c r="N974" s="230"/>
      <c r="O974" s="230"/>
      <c r="P974" s="233"/>
      <c r="Q974" s="230"/>
      <c r="R974" s="208"/>
      <c r="S974" s="239"/>
      <c r="T974" s="239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30"/>
      <c r="F975" s="230"/>
      <c r="G975" s="230"/>
      <c r="H975" s="230"/>
      <c r="I975" s="230"/>
      <c r="J975" s="230"/>
      <c r="K975" s="230"/>
      <c r="L975" s="230"/>
      <c r="M975" s="230"/>
      <c r="N975" s="230"/>
      <c r="O975" s="230"/>
      <c r="P975" s="233"/>
      <c r="Q975" s="230"/>
      <c r="R975" s="208"/>
      <c r="S975" s="239"/>
      <c r="T975" s="239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30"/>
      <c r="F976" s="230"/>
      <c r="G976" s="230"/>
      <c r="H976" s="230"/>
      <c r="I976" s="230"/>
      <c r="J976" s="230"/>
      <c r="K976" s="230"/>
      <c r="L976" s="230"/>
      <c r="M976" s="230"/>
      <c r="N976" s="230"/>
      <c r="O976" s="230"/>
      <c r="P976" s="233"/>
      <c r="Q976" s="230"/>
      <c r="R976" s="208"/>
      <c r="S976" s="239"/>
      <c r="T976" s="239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30"/>
      <c r="F977" s="230"/>
      <c r="G977" s="230"/>
      <c r="H977" s="230"/>
      <c r="I977" s="230"/>
      <c r="J977" s="230"/>
      <c r="K977" s="230"/>
      <c r="L977" s="230"/>
      <c r="M977" s="230"/>
      <c r="N977" s="230"/>
      <c r="O977" s="230"/>
      <c r="P977" s="233"/>
      <c r="Q977" s="230"/>
      <c r="R977" s="208"/>
      <c r="S977" s="239"/>
      <c r="T977" s="239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30"/>
      <c r="F978" s="230"/>
      <c r="G978" s="230"/>
      <c r="H978" s="230"/>
      <c r="I978" s="230"/>
      <c r="J978" s="230"/>
      <c r="K978" s="230"/>
      <c r="L978" s="230"/>
      <c r="M978" s="230"/>
      <c r="N978" s="230"/>
      <c r="O978" s="230"/>
      <c r="P978" s="233"/>
      <c r="Q978" s="230"/>
      <c r="R978" s="208"/>
      <c r="S978" s="239"/>
      <c r="T978" s="239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30"/>
      <c r="F979" s="230"/>
      <c r="G979" s="230"/>
      <c r="H979" s="230"/>
      <c r="I979" s="230"/>
      <c r="J979" s="230"/>
      <c r="K979" s="230"/>
      <c r="L979" s="230"/>
      <c r="M979" s="230"/>
      <c r="N979" s="230"/>
      <c r="O979" s="230"/>
      <c r="P979" s="233"/>
      <c r="Q979" s="230"/>
      <c r="R979" s="208"/>
      <c r="S979" s="239"/>
      <c r="T979" s="239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30"/>
      <c r="F980" s="230"/>
      <c r="G980" s="230"/>
      <c r="H980" s="230"/>
      <c r="I980" s="230"/>
      <c r="J980" s="230"/>
      <c r="K980" s="230"/>
      <c r="L980" s="230"/>
      <c r="M980" s="230"/>
      <c r="N980" s="230"/>
      <c r="O980" s="230"/>
      <c r="P980" s="233"/>
      <c r="Q980" s="230"/>
      <c r="R980" s="208"/>
      <c r="S980" s="239"/>
      <c r="T980" s="239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30"/>
      <c r="F981" s="230"/>
      <c r="G981" s="230"/>
      <c r="H981" s="230"/>
      <c r="I981" s="230"/>
      <c r="J981" s="230"/>
      <c r="K981" s="230"/>
      <c r="L981" s="230"/>
      <c r="M981" s="230"/>
      <c r="N981" s="230"/>
      <c r="O981" s="230"/>
      <c r="P981" s="233"/>
      <c r="Q981" s="230"/>
      <c r="R981" s="208"/>
      <c r="S981" s="239"/>
      <c r="T981" s="239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30"/>
      <c r="F982" s="230"/>
      <c r="G982" s="230"/>
      <c r="H982" s="230"/>
      <c r="I982" s="230"/>
      <c r="J982" s="230"/>
      <c r="K982" s="230"/>
      <c r="L982" s="230"/>
      <c r="M982" s="230"/>
      <c r="N982" s="230"/>
      <c r="O982" s="230"/>
      <c r="P982" s="233"/>
      <c r="Q982" s="230"/>
      <c r="R982" s="208"/>
      <c r="S982" s="239"/>
      <c r="T982" s="239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30"/>
      <c r="F983" s="230"/>
      <c r="G983" s="230"/>
      <c r="H983" s="230"/>
      <c r="I983" s="230"/>
      <c r="J983" s="230"/>
      <c r="K983" s="230"/>
      <c r="L983" s="230"/>
      <c r="M983" s="230"/>
      <c r="N983" s="230"/>
      <c r="O983" s="230"/>
      <c r="P983" s="233"/>
      <c r="Q983" s="230"/>
      <c r="R983" s="208"/>
      <c r="S983" s="239"/>
      <c r="T983" s="239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30"/>
      <c r="F984" s="230"/>
      <c r="G984" s="230"/>
      <c r="H984" s="230"/>
      <c r="I984" s="230"/>
      <c r="J984" s="230"/>
      <c r="K984" s="230"/>
      <c r="L984" s="230"/>
      <c r="M984" s="230"/>
      <c r="N984" s="230"/>
      <c r="O984" s="230"/>
      <c r="P984" s="233"/>
      <c r="Q984" s="230"/>
      <c r="R984" s="208"/>
      <c r="S984" s="239"/>
      <c r="T984" s="239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30"/>
      <c r="F985" s="230"/>
      <c r="G985" s="230"/>
      <c r="H985" s="230"/>
      <c r="I985" s="230"/>
      <c r="J985" s="230"/>
      <c r="K985" s="230"/>
      <c r="L985" s="230"/>
      <c r="M985" s="230"/>
      <c r="N985" s="230"/>
      <c r="O985" s="230"/>
      <c r="P985" s="233"/>
      <c r="Q985" s="230"/>
      <c r="R985" s="208"/>
      <c r="S985" s="239"/>
      <c r="T985" s="239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30"/>
      <c r="F986" s="230"/>
      <c r="G986" s="230"/>
      <c r="H986" s="230"/>
      <c r="I986" s="230"/>
      <c r="J986" s="230"/>
      <c r="K986" s="230"/>
      <c r="L986" s="230"/>
      <c r="M986" s="230"/>
      <c r="N986" s="230"/>
      <c r="O986" s="230"/>
      <c r="P986" s="233"/>
      <c r="Q986" s="230"/>
      <c r="R986" s="208"/>
      <c r="S986" s="239"/>
      <c r="T986" s="239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30"/>
      <c r="F987" s="230"/>
      <c r="G987" s="230"/>
      <c r="H987" s="230"/>
      <c r="I987" s="230"/>
      <c r="J987" s="230"/>
      <c r="K987" s="230"/>
      <c r="L987" s="230"/>
      <c r="M987" s="230"/>
      <c r="N987" s="230"/>
      <c r="O987" s="230"/>
      <c r="P987" s="233"/>
      <c r="Q987" s="230"/>
      <c r="R987" s="208"/>
      <c r="S987" s="239"/>
      <c r="T987" s="239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30"/>
      <c r="F988" s="230"/>
      <c r="G988" s="230"/>
      <c r="H988" s="230"/>
      <c r="I988" s="230"/>
      <c r="J988" s="230"/>
      <c r="K988" s="230"/>
      <c r="L988" s="230"/>
      <c r="M988" s="230"/>
      <c r="N988" s="230"/>
      <c r="O988" s="230"/>
      <c r="P988" s="233"/>
      <c r="Q988" s="230"/>
      <c r="R988" s="208"/>
      <c r="S988" s="239"/>
      <c r="T988" s="239"/>
      <c r="U988" s="1"/>
      <c r="V988" s="1"/>
      <c r="W988" s="1"/>
      <c r="X988" s="1"/>
      <c r="Y988" s="1"/>
      <c r="Z988" s="1"/>
    </row>
  </sheetData>
  <mergeCells count="27">
    <mergeCell ref="A3:H3"/>
    <mergeCell ref="A2:H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53:B53"/>
    <mergeCell ref="A49:C49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1" right="0.1" top="0.25" bottom="0.25" header="0" footer="0"/>
  <pageSetup scale="7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FD715"/>
  <sheetViews>
    <sheetView tabSelected="1" topLeftCell="F546" zoomScale="110" zoomScaleNormal="110" workbookViewId="0">
      <selection activeCell="O552" sqref="O552:O572"/>
    </sheetView>
  </sheetViews>
  <sheetFormatPr baseColWidth="10" defaultColWidth="9" defaultRowHeight="15" customHeight="1"/>
  <cols>
    <col min="1" max="1" width="3.6640625" style="161" customWidth="1"/>
    <col min="2" max="2" width="12.83203125" style="161" customWidth="1"/>
    <col min="3" max="3" width="7.6640625" style="161" customWidth="1"/>
    <col min="4" max="4" width="13.83203125" style="161" customWidth="1"/>
    <col min="5" max="5" width="33.1640625" style="161" bestFit="1" customWidth="1"/>
    <col min="6" max="6" width="12.1640625" style="232" customWidth="1"/>
    <col min="7" max="7" width="4.1640625" style="161" customWidth="1"/>
    <col min="8" max="8" width="4.6640625" style="291" customWidth="1"/>
    <col min="9" max="9" width="4.1640625" style="291" customWidth="1"/>
    <col min="10" max="10" width="4.1640625" style="195" customWidth="1"/>
    <col min="11" max="12" width="4.1640625" style="161" customWidth="1"/>
    <col min="13" max="13" width="9.6640625" style="161" customWidth="1"/>
    <col min="14" max="14" width="8" style="161" customWidth="1"/>
    <col min="15" max="15" width="6.6640625" style="161" customWidth="1"/>
    <col min="16" max="16" width="11.6640625" style="161" customWidth="1"/>
    <col min="17" max="28" width="6.6640625" style="161" customWidth="1"/>
    <col min="29" max="29" width="9.1640625" style="161" customWidth="1"/>
    <col min="30" max="30" width="9.6640625" style="161" customWidth="1"/>
    <col min="31" max="16384" width="9" style="161"/>
  </cols>
  <sheetData>
    <row r="1" spans="1:30" ht="16.5" customHeight="1">
      <c r="A1" s="90"/>
      <c r="B1" s="90"/>
      <c r="C1" s="90"/>
      <c r="D1" s="31"/>
      <c r="E1" s="90"/>
      <c r="F1" s="208"/>
      <c r="G1" s="90"/>
      <c r="H1" s="266"/>
      <c r="I1" s="266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90"/>
      <c r="AB1" s="3" t="s">
        <v>46</v>
      </c>
      <c r="AC1" s="90"/>
      <c r="AD1" s="90"/>
    </row>
    <row r="2" spans="1:30" ht="19.5" customHeight="1">
      <c r="A2" s="449" t="s">
        <v>1</v>
      </c>
      <c r="B2" s="424"/>
      <c r="C2" s="424"/>
      <c r="D2" s="424"/>
      <c r="E2" s="424"/>
      <c r="F2" s="424"/>
      <c r="G2" s="7"/>
      <c r="H2" s="267"/>
      <c r="I2" s="267"/>
      <c r="J2" s="11"/>
      <c r="K2" s="11"/>
      <c r="L2" s="11"/>
      <c r="M2" s="11"/>
      <c r="N2" s="11"/>
      <c r="O2" s="2"/>
      <c r="P2" s="2"/>
      <c r="Q2" s="2"/>
      <c r="R2" s="2"/>
      <c r="S2" s="2"/>
      <c r="T2" s="2"/>
      <c r="U2" s="2"/>
      <c r="V2" s="452" t="s">
        <v>2</v>
      </c>
      <c r="W2" s="424"/>
      <c r="X2" s="424"/>
      <c r="Y2" s="424"/>
      <c r="Z2" s="424"/>
      <c r="AA2" s="424"/>
      <c r="AB2" s="424"/>
      <c r="AC2" s="424"/>
      <c r="AD2" s="164"/>
    </row>
    <row r="3" spans="1:30" ht="23.25" customHeight="1">
      <c r="A3" s="448" t="s">
        <v>3</v>
      </c>
      <c r="B3" s="424"/>
      <c r="C3" s="424"/>
      <c r="D3" s="424"/>
      <c r="E3" s="424"/>
      <c r="F3" s="424"/>
      <c r="G3" s="32"/>
      <c r="H3" s="268"/>
      <c r="I3" s="268"/>
      <c r="J3" s="11"/>
      <c r="K3" s="10"/>
      <c r="L3" s="10"/>
      <c r="M3" s="10"/>
      <c r="N3" s="10"/>
      <c r="O3" s="4"/>
      <c r="P3" s="2"/>
      <c r="Q3" s="2"/>
      <c r="R3" s="2"/>
      <c r="S3" s="2"/>
      <c r="T3" s="2"/>
      <c r="U3" s="2"/>
      <c r="V3" s="450" t="s">
        <v>4</v>
      </c>
      <c r="W3" s="424"/>
      <c r="X3" s="424"/>
      <c r="Y3" s="424"/>
      <c r="Z3" s="424"/>
      <c r="AA3" s="424"/>
      <c r="AB3" s="424"/>
      <c r="AC3" s="424"/>
      <c r="AD3" s="163"/>
    </row>
    <row r="4" spans="1:30" ht="39" customHeight="1">
      <c r="A4" s="454" t="s">
        <v>472</v>
      </c>
      <c r="B4" s="455"/>
      <c r="C4" s="455"/>
      <c r="D4" s="455"/>
      <c r="E4" s="455"/>
      <c r="F4" s="455"/>
      <c r="G4" s="455"/>
      <c r="H4" s="455"/>
      <c r="I4" s="455"/>
      <c r="J4" s="455"/>
      <c r="K4" s="455"/>
      <c r="L4" s="455"/>
      <c r="M4" s="455"/>
      <c r="N4" s="455"/>
      <c r="O4" s="455"/>
      <c r="P4" s="455"/>
      <c r="Q4" s="455"/>
      <c r="R4" s="455"/>
      <c r="S4" s="455"/>
      <c r="T4" s="455"/>
      <c r="U4" s="455"/>
      <c r="V4" s="455"/>
      <c r="W4" s="455"/>
      <c r="X4" s="455"/>
      <c r="Y4" s="455"/>
      <c r="Z4" s="455"/>
      <c r="AA4" s="455"/>
      <c r="AB4" s="455"/>
      <c r="AC4" s="455"/>
      <c r="AD4" s="5"/>
    </row>
    <row r="5" spans="1:30" ht="26.25" customHeight="1">
      <c r="A5" s="456" t="s">
        <v>139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55"/>
      <c r="M5" s="455"/>
      <c r="N5" s="455"/>
      <c r="O5" s="455"/>
      <c r="P5" s="455"/>
      <c r="Q5" s="455"/>
      <c r="R5" s="455"/>
      <c r="S5" s="455"/>
      <c r="T5" s="455"/>
      <c r="U5" s="455"/>
      <c r="V5" s="455"/>
      <c r="W5" s="455"/>
      <c r="X5" s="455"/>
      <c r="Y5" s="455"/>
      <c r="Z5" s="455"/>
      <c r="AA5" s="455"/>
      <c r="AB5" s="455"/>
      <c r="AC5" s="455"/>
      <c r="AD5" s="5"/>
    </row>
    <row r="6" spans="1:30" ht="20.25" customHeight="1">
      <c r="A6" s="7"/>
      <c r="B6" s="7"/>
      <c r="C6" s="7"/>
      <c r="D6" s="33"/>
      <c r="E6" s="7"/>
      <c r="F6" s="34"/>
      <c r="G6" s="7"/>
      <c r="H6" s="269"/>
      <c r="I6" s="269"/>
      <c r="J6" s="333"/>
      <c r="K6" s="8"/>
      <c r="L6" s="8"/>
      <c r="M6" s="8"/>
      <c r="N6" s="9"/>
      <c r="O6" s="10"/>
      <c r="P6" s="10"/>
      <c r="Q6" s="10"/>
      <c r="R6" s="10"/>
      <c r="S6" s="10"/>
      <c r="T6" s="11"/>
      <c r="U6" s="11"/>
      <c r="V6" s="10"/>
      <c r="W6" s="10"/>
      <c r="X6" s="10"/>
      <c r="Y6" s="10"/>
      <c r="Z6" s="10"/>
      <c r="AA6" s="10"/>
      <c r="AB6" s="10"/>
      <c r="AC6" s="7"/>
      <c r="AD6" s="7"/>
    </row>
    <row r="7" spans="1:30" ht="23.25" customHeight="1">
      <c r="A7" s="444" t="s">
        <v>5</v>
      </c>
      <c r="B7" s="441" t="s">
        <v>6</v>
      </c>
      <c r="C7" s="429"/>
      <c r="D7" s="436" t="s">
        <v>140</v>
      </c>
      <c r="E7" s="444" t="s">
        <v>47</v>
      </c>
      <c r="F7" s="444" t="s">
        <v>48</v>
      </c>
      <c r="G7" s="516" t="s">
        <v>49</v>
      </c>
      <c r="H7" s="518" t="s">
        <v>7</v>
      </c>
      <c r="I7" s="426"/>
      <c r="J7" s="426"/>
      <c r="K7" s="426"/>
      <c r="L7" s="426"/>
      <c r="M7" s="426"/>
      <c r="N7" s="426"/>
      <c r="O7" s="426"/>
      <c r="P7" s="426"/>
      <c r="Q7" s="426"/>
      <c r="R7" s="447"/>
      <c r="S7" s="510" t="s">
        <v>50</v>
      </c>
      <c r="T7" s="433" t="s">
        <v>51</v>
      </c>
      <c r="U7" s="510" t="s">
        <v>52</v>
      </c>
      <c r="V7" s="433" t="s">
        <v>9</v>
      </c>
      <c r="W7" s="510" t="s">
        <v>53</v>
      </c>
      <c r="X7" s="505" t="s">
        <v>10</v>
      </c>
      <c r="Y7" s="505" t="s">
        <v>11</v>
      </c>
      <c r="Z7" s="505" t="s">
        <v>12</v>
      </c>
      <c r="AA7" s="505" t="s">
        <v>13</v>
      </c>
      <c r="AB7" s="505" t="s">
        <v>477</v>
      </c>
      <c r="AC7" s="506" t="s">
        <v>476</v>
      </c>
      <c r="AD7" s="35"/>
    </row>
    <row r="8" spans="1:30" ht="24.75" customHeight="1">
      <c r="A8" s="445"/>
      <c r="B8" s="442"/>
      <c r="C8" s="443"/>
      <c r="D8" s="527"/>
      <c r="E8" s="445"/>
      <c r="F8" s="445"/>
      <c r="G8" s="445"/>
      <c r="H8" s="517" t="s">
        <v>54</v>
      </c>
      <c r="I8" s="447"/>
      <c r="J8" s="335" t="s">
        <v>55</v>
      </c>
      <c r="K8" s="521" t="s">
        <v>56</v>
      </c>
      <c r="L8" s="447"/>
      <c r="M8" s="433" t="s">
        <v>15</v>
      </c>
      <c r="N8" s="433" t="s">
        <v>16</v>
      </c>
      <c r="O8" s="433" t="s">
        <v>17</v>
      </c>
      <c r="P8" s="433" t="s">
        <v>18</v>
      </c>
      <c r="Q8" s="433" t="s">
        <v>19</v>
      </c>
      <c r="R8" s="433" t="s">
        <v>20</v>
      </c>
      <c r="S8" s="445"/>
      <c r="T8" s="445"/>
      <c r="U8" s="445"/>
      <c r="V8" s="445"/>
      <c r="W8" s="445"/>
      <c r="X8" s="445"/>
      <c r="Y8" s="445"/>
      <c r="Z8" s="445"/>
      <c r="AA8" s="445"/>
      <c r="AB8" s="445"/>
      <c r="AC8" s="445"/>
      <c r="AD8" s="35"/>
    </row>
    <row r="9" spans="1:30" ht="84.75" customHeight="1">
      <c r="A9" s="440"/>
      <c r="B9" s="430"/>
      <c r="C9" s="432"/>
      <c r="D9" s="528"/>
      <c r="E9" s="440"/>
      <c r="F9" s="440"/>
      <c r="G9" s="440"/>
      <c r="H9" s="270" t="s">
        <v>57</v>
      </c>
      <c r="I9" s="270" t="s">
        <v>58</v>
      </c>
      <c r="J9" s="519" t="s">
        <v>59</v>
      </c>
      <c r="K9" s="36" t="s">
        <v>57</v>
      </c>
      <c r="L9" s="36" t="s">
        <v>58</v>
      </c>
      <c r="M9" s="440"/>
      <c r="N9" s="440"/>
      <c r="O9" s="440"/>
      <c r="P9" s="440"/>
      <c r="Q9" s="440"/>
      <c r="R9" s="440"/>
      <c r="S9" s="445"/>
      <c r="T9" s="440"/>
      <c r="U9" s="445"/>
      <c r="V9" s="440"/>
      <c r="W9" s="445"/>
      <c r="X9" s="440"/>
      <c r="Y9" s="440"/>
      <c r="Z9" s="440"/>
      <c r="AA9" s="440"/>
      <c r="AB9" s="440"/>
      <c r="AC9" s="440"/>
      <c r="AD9" s="35"/>
    </row>
    <row r="10" spans="1:30" ht="16">
      <c r="A10" s="13" t="s">
        <v>24</v>
      </c>
      <c r="B10" s="166" t="s">
        <v>25</v>
      </c>
      <c r="C10" s="37"/>
      <c r="D10" s="38"/>
      <c r="E10" s="39" t="s">
        <v>26</v>
      </c>
      <c r="F10" s="39" t="s">
        <v>27</v>
      </c>
      <c r="G10" s="39" t="s">
        <v>28</v>
      </c>
      <c r="H10" s="271" t="s">
        <v>29</v>
      </c>
      <c r="I10" s="271" t="s">
        <v>30</v>
      </c>
      <c r="J10" s="520"/>
      <c r="K10" s="78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78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45">
        <f>ROUND(IF(OR(LEFT(E10,2)="ĐA",LEFT(E10,2)="DA",LEFT(E10,5)="Đồ án",LEFT(E10,5)="Đồán "),J10*0.5,(IF(H10&gt;0,H10*K10,"0")+IF(I10&gt;0,(I10*0.75)*L10,"0"))),1)</f>
        <v>0</v>
      </c>
      <c r="N10" s="13" t="s">
        <v>34</v>
      </c>
      <c r="O10" s="14" t="s">
        <v>35</v>
      </c>
      <c r="P10" s="14" t="s">
        <v>36</v>
      </c>
      <c r="Q10" s="14" t="s">
        <v>37</v>
      </c>
      <c r="R10" s="14" t="s">
        <v>38</v>
      </c>
      <c r="S10" s="440"/>
      <c r="T10" s="14" t="s">
        <v>39</v>
      </c>
      <c r="U10" s="440"/>
      <c r="V10" s="40" t="s">
        <v>40</v>
      </c>
      <c r="W10" s="440"/>
      <c r="X10" s="40" t="s">
        <v>41</v>
      </c>
      <c r="Y10" s="13" t="s">
        <v>60</v>
      </c>
      <c r="Z10" s="14" t="s">
        <v>61</v>
      </c>
      <c r="AA10" s="14" t="s">
        <v>62</v>
      </c>
      <c r="AB10" s="14" t="s">
        <v>63</v>
      </c>
      <c r="AC10" s="14" t="s">
        <v>64</v>
      </c>
      <c r="AD10" s="41"/>
    </row>
    <row r="11" spans="1:30" ht="16">
      <c r="A11" s="94">
        <v>1</v>
      </c>
      <c r="B11" s="258" t="s">
        <v>65</v>
      </c>
      <c r="C11" s="259" t="s">
        <v>66</v>
      </c>
      <c r="D11" s="42">
        <v>21100094402</v>
      </c>
      <c r="E11" s="43" t="s">
        <v>67</v>
      </c>
      <c r="F11" s="154" t="s">
        <v>68</v>
      </c>
      <c r="G11" s="69">
        <v>1</v>
      </c>
      <c r="H11" s="73">
        <v>15</v>
      </c>
      <c r="I11" s="73">
        <v>60</v>
      </c>
      <c r="J11" s="72">
        <v>37</v>
      </c>
      <c r="K11" s="78">
        <f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1.2</v>
      </c>
      <c r="L11" s="78">
        <f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1.2</v>
      </c>
      <c r="M11" s="45">
        <f>ROUND(IF(OR(LEFT(E11,2)="ĐA",LEFT(E11,2)="DA",LEFT(E11,5)="Đồ án",LEFT(E11,5)="Đồán "),J11*0.5,(IF(H11&gt;0,H11*K11,"0")+IF(I11&gt;0,(I11*0.75)*L11,"0"))),1)</f>
        <v>72</v>
      </c>
      <c r="N11" s="479">
        <f>430*20%</f>
        <v>86</v>
      </c>
      <c r="O11" s="463">
        <v>0</v>
      </c>
      <c r="P11" s="487">
        <f>SUM(M11:M30)+N11+O11</f>
        <v>783.5</v>
      </c>
      <c r="Q11" s="463">
        <v>21.4</v>
      </c>
      <c r="R11" s="457">
        <v>0</v>
      </c>
      <c r="S11" s="461">
        <v>430</v>
      </c>
      <c r="T11" s="463">
        <v>430</v>
      </c>
      <c r="U11" s="461">
        <v>112</v>
      </c>
      <c r="V11" s="459">
        <v>112</v>
      </c>
      <c r="W11" s="461">
        <v>56</v>
      </c>
      <c r="X11" s="459">
        <v>56</v>
      </c>
      <c r="Y11" s="487">
        <f>ROUND((P11-T11),1)</f>
        <v>353.5</v>
      </c>
      <c r="Z11" s="493">
        <f>Q11-V11</f>
        <v>-90.6</v>
      </c>
      <c r="AA11" s="493">
        <f>IF(OR(SUM(X11:X30)="",SUM(R11:R30)=""),0,IF(OR(SUM(W11:W30)=160,SUM(X11:X30)&gt;0),ROUND((SUM(R11:R30)-SUM(X11:X30)),1),0))</f>
        <v>-56</v>
      </c>
      <c r="AB11" s="463"/>
      <c r="AC11" s="501">
        <f>SUM(Y11:AA30)</f>
        <v>206.89999999999998</v>
      </c>
      <c r="AD11" s="74"/>
    </row>
    <row r="12" spans="1:30" ht="18" customHeight="1">
      <c r="A12" s="81"/>
      <c r="B12" s="260"/>
      <c r="C12" s="261"/>
      <c r="D12" s="42">
        <v>21100094403</v>
      </c>
      <c r="E12" s="58" t="s">
        <v>67</v>
      </c>
      <c r="F12" s="154" t="s">
        <v>69</v>
      </c>
      <c r="G12" s="69">
        <v>1</v>
      </c>
      <c r="H12" s="73">
        <v>15</v>
      </c>
      <c r="I12" s="73">
        <v>60</v>
      </c>
      <c r="J12" s="72">
        <v>33</v>
      </c>
      <c r="K12" s="78">
        <f t="shared" ref="K12:K80" si="0">IF(OR(LEFT(E12,2)="ĐA",LEFT(E12,2)="DA",LEFT(E12,5)="Đồ án",LEFT(E12,5)="Đồán ",LEFT(E12,9)="Sinh hoạt",LEFT(E12,9)="sinh hoạt",LEFT(E12,6)="Cố vấn",LEFT(E12,6)="cố vấn",LEFT(E12,4)="cvht",LEFT(E12,4)="CVHT",LEFT(E12,4)="shcn",LEFT(E12,4)="SHCN"),0,(IF(AND(H12&gt;0,J12&gt;0),IF(J12&gt;60,1.3,IF(J12&gt;35,1.2,1)),0)))</f>
        <v>1</v>
      </c>
      <c r="L12" s="78">
        <f t="shared" ref="L12:L80" si="1">IF(OR(LEFT(E12,2)="ĐA",LEFT(E12,2)="DA",LEFT(E12,5)="Đồ án",LEFT(E12,5)="Đồán "),0,IF(AND(J12&gt;0,I12&gt;0),IF(AND(OR(LEFT(E12,4)="GDQP",LEFT(E12,4)="gdqp",LEFT(E12,19)="Giáo dục quốc phòng"),J12&gt;50),1.3,IF(J12&gt;35,1.2,IF(J12&gt;29,1.1,1))),0))</f>
        <v>1.1000000000000001</v>
      </c>
      <c r="M12" s="45">
        <f t="shared" ref="M12:M80" si="2">ROUND(IF(OR(LEFT(E12,2)="ĐA",LEFT(E12,2)="DA",LEFT(E12,5)="Đồ án",LEFT(E12,5)="Đồán "),J12*0.5,(IF(H12&gt;0,H12*K12,"0")+IF(I12&gt;0,(I12*0.75)*L12,"0"))),1)</f>
        <v>64.5</v>
      </c>
      <c r="N12" s="445"/>
      <c r="O12" s="445"/>
      <c r="P12" s="445"/>
      <c r="Q12" s="445"/>
      <c r="R12" s="445"/>
      <c r="S12" s="445"/>
      <c r="T12" s="445"/>
      <c r="U12" s="445"/>
      <c r="V12" s="445"/>
      <c r="W12" s="445"/>
      <c r="X12" s="445"/>
      <c r="Y12" s="445"/>
      <c r="Z12" s="445"/>
      <c r="AA12" s="445"/>
      <c r="AB12" s="445"/>
      <c r="AC12" s="445"/>
      <c r="AD12" s="74"/>
    </row>
    <row r="13" spans="1:30" ht="18" customHeight="1">
      <c r="A13" s="81"/>
      <c r="B13" s="97"/>
      <c r="C13" s="98"/>
      <c r="D13" s="42">
        <v>71400106704</v>
      </c>
      <c r="E13" s="43" t="s">
        <v>184</v>
      </c>
      <c r="F13" s="154" t="s">
        <v>141</v>
      </c>
      <c r="G13" s="69">
        <v>1</v>
      </c>
      <c r="H13" s="73">
        <v>15</v>
      </c>
      <c r="I13" s="73">
        <v>60</v>
      </c>
      <c r="J13" s="72">
        <v>46</v>
      </c>
      <c r="K13" s="78">
        <f t="shared" si="0"/>
        <v>1.2</v>
      </c>
      <c r="L13" s="78">
        <f t="shared" si="1"/>
        <v>1.2</v>
      </c>
      <c r="M13" s="45">
        <f t="shared" si="2"/>
        <v>72</v>
      </c>
      <c r="N13" s="445"/>
      <c r="O13" s="445"/>
      <c r="P13" s="445"/>
      <c r="Q13" s="445"/>
      <c r="R13" s="445"/>
      <c r="S13" s="445"/>
      <c r="T13" s="445"/>
      <c r="U13" s="445"/>
      <c r="V13" s="445"/>
      <c r="W13" s="445"/>
      <c r="X13" s="445"/>
      <c r="Y13" s="445"/>
      <c r="Z13" s="445"/>
      <c r="AA13" s="445"/>
      <c r="AB13" s="445"/>
      <c r="AC13" s="445"/>
      <c r="AD13" s="74"/>
    </row>
    <row r="14" spans="1:30" ht="18" customHeight="1">
      <c r="A14" s="81"/>
      <c r="B14" s="97"/>
      <c r="C14" s="98"/>
      <c r="D14" s="42">
        <v>71400119002</v>
      </c>
      <c r="E14" s="155" t="s">
        <v>45</v>
      </c>
      <c r="F14" s="154" t="s">
        <v>142</v>
      </c>
      <c r="G14" s="69">
        <v>1</v>
      </c>
      <c r="H14" s="73">
        <v>15</v>
      </c>
      <c r="I14" s="73">
        <v>30</v>
      </c>
      <c r="J14" s="72">
        <v>60</v>
      </c>
      <c r="K14" s="78">
        <f t="shared" si="0"/>
        <v>1.2</v>
      </c>
      <c r="L14" s="78">
        <f t="shared" si="1"/>
        <v>1.2</v>
      </c>
      <c r="M14" s="45">
        <f t="shared" si="2"/>
        <v>45</v>
      </c>
      <c r="N14" s="445"/>
      <c r="O14" s="445"/>
      <c r="P14" s="445"/>
      <c r="Q14" s="445"/>
      <c r="R14" s="445"/>
      <c r="S14" s="445"/>
      <c r="T14" s="445"/>
      <c r="U14" s="445"/>
      <c r="V14" s="445"/>
      <c r="W14" s="445"/>
      <c r="X14" s="445"/>
      <c r="Y14" s="445"/>
      <c r="Z14" s="445"/>
      <c r="AA14" s="445"/>
      <c r="AB14" s="445"/>
      <c r="AC14" s="445"/>
      <c r="AD14" s="74"/>
    </row>
    <row r="15" spans="1:30" ht="18" customHeight="1">
      <c r="A15" s="81"/>
      <c r="B15" s="97"/>
      <c r="C15" s="98"/>
      <c r="D15" s="42">
        <v>71400119001</v>
      </c>
      <c r="E15" s="155" t="s">
        <v>45</v>
      </c>
      <c r="F15" s="154" t="s">
        <v>143</v>
      </c>
      <c r="G15" s="69">
        <v>1</v>
      </c>
      <c r="H15" s="73">
        <v>15</v>
      </c>
      <c r="I15" s="73">
        <v>30</v>
      </c>
      <c r="J15" s="72">
        <v>27</v>
      </c>
      <c r="K15" s="78">
        <f t="shared" si="0"/>
        <v>1</v>
      </c>
      <c r="L15" s="78">
        <f t="shared" si="1"/>
        <v>1</v>
      </c>
      <c r="M15" s="45">
        <f t="shared" si="2"/>
        <v>37.5</v>
      </c>
      <c r="N15" s="445"/>
      <c r="O15" s="445"/>
      <c r="P15" s="445"/>
      <c r="Q15" s="445"/>
      <c r="R15" s="445"/>
      <c r="S15" s="445"/>
      <c r="T15" s="445"/>
      <c r="U15" s="445"/>
      <c r="V15" s="445"/>
      <c r="W15" s="445"/>
      <c r="X15" s="445"/>
      <c r="Y15" s="445"/>
      <c r="Z15" s="445"/>
      <c r="AA15" s="445"/>
      <c r="AB15" s="445"/>
      <c r="AC15" s="445"/>
      <c r="AD15" s="74"/>
    </row>
    <row r="16" spans="1:30" ht="18" customHeight="1">
      <c r="A16" s="81"/>
      <c r="B16" s="97"/>
      <c r="C16" s="98"/>
      <c r="D16" s="42">
        <v>21100093903</v>
      </c>
      <c r="E16" s="155" t="s">
        <v>45</v>
      </c>
      <c r="F16" s="154" t="s">
        <v>144</v>
      </c>
      <c r="G16" s="69">
        <v>1</v>
      </c>
      <c r="H16" s="73">
        <v>15</v>
      </c>
      <c r="I16" s="73">
        <v>30</v>
      </c>
      <c r="J16" s="72">
        <v>57</v>
      </c>
      <c r="K16" s="78">
        <f t="shared" si="0"/>
        <v>1.2</v>
      </c>
      <c r="L16" s="78">
        <f t="shared" si="1"/>
        <v>1.2</v>
      </c>
      <c r="M16" s="45">
        <f t="shared" si="2"/>
        <v>45</v>
      </c>
      <c r="N16" s="445"/>
      <c r="O16" s="445"/>
      <c r="P16" s="445"/>
      <c r="Q16" s="445"/>
      <c r="R16" s="445"/>
      <c r="S16" s="445"/>
      <c r="T16" s="445"/>
      <c r="U16" s="445"/>
      <c r="V16" s="445"/>
      <c r="W16" s="445"/>
      <c r="X16" s="445"/>
      <c r="Y16" s="445"/>
      <c r="Z16" s="445"/>
      <c r="AA16" s="445"/>
      <c r="AB16" s="445"/>
      <c r="AC16" s="445"/>
      <c r="AD16" s="74"/>
    </row>
    <row r="17" spans="1:30" ht="18" customHeight="1">
      <c r="A17" s="111"/>
      <c r="B17" s="97"/>
      <c r="C17" s="98"/>
      <c r="D17" s="42">
        <v>21100093901</v>
      </c>
      <c r="E17" s="155" t="s">
        <v>45</v>
      </c>
      <c r="F17" s="154" t="s">
        <v>145</v>
      </c>
      <c r="G17" s="69">
        <v>1</v>
      </c>
      <c r="H17" s="73">
        <v>15</v>
      </c>
      <c r="I17" s="73">
        <v>30</v>
      </c>
      <c r="J17" s="72">
        <v>39</v>
      </c>
      <c r="K17" s="78">
        <f t="shared" si="0"/>
        <v>1.2</v>
      </c>
      <c r="L17" s="78">
        <f t="shared" si="1"/>
        <v>1.2</v>
      </c>
      <c r="M17" s="45">
        <f t="shared" si="2"/>
        <v>45</v>
      </c>
      <c r="N17" s="471"/>
      <c r="O17" s="471"/>
      <c r="P17" s="471"/>
      <c r="Q17" s="471"/>
      <c r="R17" s="471"/>
      <c r="S17" s="471"/>
      <c r="T17" s="471"/>
      <c r="U17" s="471"/>
      <c r="V17" s="471"/>
      <c r="W17" s="471"/>
      <c r="X17" s="471"/>
      <c r="Y17" s="471"/>
      <c r="Z17" s="471"/>
      <c r="AA17" s="471"/>
      <c r="AB17" s="471"/>
      <c r="AC17" s="471"/>
      <c r="AD17" s="74"/>
    </row>
    <row r="18" spans="1:30" ht="18" customHeight="1">
      <c r="A18" s="111"/>
      <c r="B18" s="97"/>
      <c r="C18" s="98"/>
      <c r="D18" s="42">
        <v>21100094302</v>
      </c>
      <c r="E18" s="155" t="s">
        <v>232</v>
      </c>
      <c r="F18" s="44" t="s">
        <v>144</v>
      </c>
      <c r="G18" s="69">
        <v>2</v>
      </c>
      <c r="H18" s="73">
        <v>30</v>
      </c>
      <c r="I18" s="73">
        <v>60</v>
      </c>
      <c r="J18" s="72">
        <v>57</v>
      </c>
      <c r="K18" s="78">
        <f t="shared" si="0"/>
        <v>1.2</v>
      </c>
      <c r="L18" s="78">
        <f t="shared" si="1"/>
        <v>1.2</v>
      </c>
      <c r="M18" s="45">
        <f t="shared" si="2"/>
        <v>90</v>
      </c>
      <c r="N18" s="471"/>
      <c r="O18" s="471"/>
      <c r="P18" s="471"/>
      <c r="Q18" s="471"/>
      <c r="R18" s="471"/>
      <c r="S18" s="471"/>
      <c r="T18" s="471"/>
      <c r="U18" s="471"/>
      <c r="V18" s="471"/>
      <c r="W18" s="471"/>
      <c r="X18" s="471"/>
      <c r="Y18" s="471"/>
      <c r="Z18" s="471"/>
      <c r="AA18" s="471"/>
      <c r="AB18" s="471"/>
      <c r="AC18" s="471"/>
      <c r="AD18" s="74"/>
    </row>
    <row r="19" spans="1:30" ht="18" customHeight="1">
      <c r="A19" s="111"/>
      <c r="B19" s="97"/>
      <c r="C19" s="98"/>
      <c r="D19" s="42">
        <v>21100094304</v>
      </c>
      <c r="E19" s="155" t="s">
        <v>232</v>
      </c>
      <c r="F19" s="44" t="s">
        <v>230</v>
      </c>
      <c r="G19" s="69">
        <v>2</v>
      </c>
      <c r="H19" s="73">
        <v>30</v>
      </c>
      <c r="I19" s="73">
        <v>60</v>
      </c>
      <c r="J19" s="72">
        <v>55</v>
      </c>
      <c r="K19" s="78">
        <f t="shared" si="0"/>
        <v>1.2</v>
      </c>
      <c r="L19" s="78">
        <f t="shared" si="1"/>
        <v>1.2</v>
      </c>
      <c r="M19" s="45">
        <f t="shared" si="2"/>
        <v>90</v>
      </c>
      <c r="N19" s="471"/>
      <c r="O19" s="471"/>
      <c r="P19" s="471"/>
      <c r="Q19" s="471"/>
      <c r="R19" s="471"/>
      <c r="S19" s="471"/>
      <c r="T19" s="471"/>
      <c r="U19" s="471"/>
      <c r="V19" s="471"/>
      <c r="W19" s="471"/>
      <c r="X19" s="471"/>
      <c r="Y19" s="471"/>
      <c r="Z19" s="471"/>
      <c r="AA19" s="471"/>
      <c r="AB19" s="471"/>
      <c r="AC19" s="471"/>
      <c r="AD19" s="74"/>
    </row>
    <row r="20" spans="1:30" ht="18" customHeight="1">
      <c r="A20" s="111"/>
      <c r="B20" s="97"/>
      <c r="C20" s="98"/>
      <c r="D20" s="42">
        <v>21100094401</v>
      </c>
      <c r="E20" s="58" t="s">
        <v>67</v>
      </c>
      <c r="F20" s="44" t="s">
        <v>183</v>
      </c>
      <c r="G20" s="69">
        <v>2</v>
      </c>
      <c r="H20" s="73">
        <v>15</v>
      </c>
      <c r="I20" s="73">
        <v>60</v>
      </c>
      <c r="J20" s="72">
        <v>32</v>
      </c>
      <c r="K20" s="78">
        <f t="shared" si="0"/>
        <v>1</v>
      </c>
      <c r="L20" s="78">
        <f t="shared" si="1"/>
        <v>1.1000000000000001</v>
      </c>
      <c r="M20" s="45">
        <f t="shared" si="2"/>
        <v>64.5</v>
      </c>
      <c r="N20" s="471"/>
      <c r="O20" s="471"/>
      <c r="P20" s="471"/>
      <c r="Q20" s="471"/>
      <c r="R20" s="471"/>
      <c r="S20" s="471"/>
      <c r="T20" s="471"/>
      <c r="U20" s="471"/>
      <c r="V20" s="471"/>
      <c r="W20" s="471"/>
      <c r="X20" s="471"/>
      <c r="Y20" s="471"/>
      <c r="Z20" s="471"/>
      <c r="AA20" s="471"/>
      <c r="AB20" s="471"/>
      <c r="AC20" s="471"/>
      <c r="AD20" s="74"/>
    </row>
    <row r="21" spans="1:30" ht="18" customHeight="1">
      <c r="A21" s="111"/>
      <c r="B21" s="97"/>
      <c r="C21" s="98"/>
      <c r="D21" s="42">
        <v>71400135403</v>
      </c>
      <c r="E21" s="58" t="s">
        <v>343</v>
      </c>
      <c r="F21" s="154" t="s">
        <v>141</v>
      </c>
      <c r="G21" s="69">
        <v>2</v>
      </c>
      <c r="H21" s="73">
        <v>15</v>
      </c>
      <c r="I21" s="73">
        <v>60</v>
      </c>
      <c r="J21" s="72">
        <v>44</v>
      </c>
      <c r="K21" s="78">
        <f t="shared" si="0"/>
        <v>1.2</v>
      </c>
      <c r="L21" s="78">
        <f t="shared" si="1"/>
        <v>1.2</v>
      </c>
      <c r="M21" s="45">
        <f t="shared" si="2"/>
        <v>72</v>
      </c>
      <c r="N21" s="471"/>
      <c r="O21" s="471"/>
      <c r="P21" s="471"/>
      <c r="Q21" s="471"/>
      <c r="R21" s="471"/>
      <c r="S21" s="471"/>
      <c r="T21" s="471"/>
      <c r="U21" s="471"/>
      <c r="V21" s="471"/>
      <c r="W21" s="471"/>
      <c r="X21" s="471"/>
      <c r="Y21" s="471"/>
      <c r="Z21" s="471"/>
      <c r="AA21" s="471"/>
      <c r="AB21" s="471"/>
      <c r="AC21" s="471"/>
      <c r="AD21" s="74"/>
    </row>
    <row r="22" spans="1:30" ht="18" hidden="1" customHeight="1">
      <c r="A22" s="111"/>
      <c r="B22" s="97"/>
      <c r="C22" s="98"/>
      <c r="D22" s="42"/>
      <c r="E22" s="43"/>
      <c r="F22" s="154"/>
      <c r="G22" s="69"/>
      <c r="H22" s="73"/>
      <c r="I22" s="73"/>
      <c r="J22" s="72"/>
      <c r="K22" s="78">
        <f t="shared" si="0"/>
        <v>0</v>
      </c>
      <c r="L22" s="78">
        <f t="shared" si="1"/>
        <v>0</v>
      </c>
      <c r="M22" s="45">
        <f t="shared" si="2"/>
        <v>0</v>
      </c>
      <c r="N22" s="471"/>
      <c r="O22" s="471"/>
      <c r="P22" s="471"/>
      <c r="Q22" s="471"/>
      <c r="R22" s="471"/>
      <c r="S22" s="471"/>
      <c r="T22" s="471"/>
      <c r="U22" s="471"/>
      <c r="V22" s="471"/>
      <c r="W22" s="471"/>
      <c r="X22" s="471"/>
      <c r="Y22" s="471"/>
      <c r="Z22" s="471"/>
      <c r="AA22" s="471"/>
      <c r="AB22" s="471"/>
      <c r="AC22" s="471"/>
      <c r="AD22" s="74"/>
    </row>
    <row r="23" spans="1:30" ht="18" hidden="1" customHeight="1">
      <c r="A23" s="111"/>
      <c r="B23" s="97"/>
      <c r="C23" s="98"/>
      <c r="D23" s="42"/>
      <c r="E23" s="155"/>
      <c r="F23" s="154"/>
      <c r="G23" s="69"/>
      <c r="H23" s="73"/>
      <c r="I23" s="73"/>
      <c r="J23" s="72"/>
      <c r="K23" s="78">
        <f t="shared" si="0"/>
        <v>0</v>
      </c>
      <c r="L23" s="78">
        <f t="shared" si="1"/>
        <v>0</v>
      </c>
      <c r="M23" s="45">
        <f t="shared" si="2"/>
        <v>0</v>
      </c>
      <c r="N23" s="471"/>
      <c r="O23" s="471"/>
      <c r="P23" s="471"/>
      <c r="Q23" s="471"/>
      <c r="R23" s="471"/>
      <c r="S23" s="471"/>
      <c r="T23" s="471"/>
      <c r="U23" s="471"/>
      <c r="V23" s="471"/>
      <c r="W23" s="471"/>
      <c r="X23" s="471"/>
      <c r="Y23" s="471"/>
      <c r="Z23" s="471"/>
      <c r="AA23" s="471"/>
      <c r="AB23" s="471"/>
      <c r="AC23" s="471"/>
      <c r="AD23" s="74"/>
    </row>
    <row r="24" spans="1:30" ht="18" hidden="1" customHeight="1">
      <c r="A24" s="111"/>
      <c r="B24" s="97"/>
      <c r="C24" s="98"/>
      <c r="D24" s="42"/>
      <c r="E24" s="155"/>
      <c r="F24" s="154"/>
      <c r="G24" s="69"/>
      <c r="H24" s="73"/>
      <c r="I24" s="73"/>
      <c r="J24" s="72"/>
      <c r="K24" s="78">
        <f t="shared" si="0"/>
        <v>0</v>
      </c>
      <c r="L24" s="78">
        <f t="shared" si="1"/>
        <v>0</v>
      </c>
      <c r="M24" s="45">
        <f t="shared" si="2"/>
        <v>0</v>
      </c>
      <c r="N24" s="471"/>
      <c r="O24" s="471"/>
      <c r="P24" s="471"/>
      <c r="Q24" s="471"/>
      <c r="R24" s="471"/>
      <c r="S24" s="471"/>
      <c r="T24" s="471"/>
      <c r="U24" s="471"/>
      <c r="V24" s="471"/>
      <c r="W24" s="471"/>
      <c r="X24" s="471"/>
      <c r="Y24" s="471"/>
      <c r="Z24" s="471"/>
      <c r="AA24" s="471"/>
      <c r="AB24" s="471"/>
      <c r="AC24" s="471"/>
      <c r="AD24" s="74"/>
    </row>
    <row r="25" spans="1:30" ht="18" hidden="1" customHeight="1">
      <c r="A25" s="111"/>
      <c r="B25" s="97"/>
      <c r="C25" s="98"/>
      <c r="D25" s="42"/>
      <c r="E25" s="155"/>
      <c r="F25" s="154"/>
      <c r="G25" s="69"/>
      <c r="H25" s="73"/>
      <c r="I25" s="73"/>
      <c r="J25" s="72"/>
      <c r="K25" s="78">
        <f t="shared" si="0"/>
        <v>0</v>
      </c>
      <c r="L25" s="78">
        <f t="shared" si="1"/>
        <v>0</v>
      </c>
      <c r="M25" s="45">
        <f t="shared" si="2"/>
        <v>0</v>
      </c>
      <c r="N25" s="471"/>
      <c r="O25" s="471"/>
      <c r="P25" s="471"/>
      <c r="Q25" s="471"/>
      <c r="R25" s="471"/>
      <c r="S25" s="471"/>
      <c r="T25" s="471"/>
      <c r="U25" s="471"/>
      <c r="V25" s="471"/>
      <c r="W25" s="471"/>
      <c r="X25" s="471"/>
      <c r="Y25" s="471"/>
      <c r="Z25" s="471"/>
      <c r="AA25" s="471"/>
      <c r="AB25" s="471"/>
      <c r="AC25" s="471"/>
      <c r="AD25" s="74"/>
    </row>
    <row r="26" spans="1:30" ht="18" hidden="1" customHeight="1">
      <c r="A26" s="111"/>
      <c r="B26" s="97"/>
      <c r="C26" s="98"/>
      <c r="D26" s="42"/>
      <c r="E26" s="155"/>
      <c r="F26" s="154"/>
      <c r="G26" s="69"/>
      <c r="H26" s="73"/>
      <c r="I26" s="73"/>
      <c r="J26" s="72"/>
      <c r="K26" s="78">
        <f t="shared" si="0"/>
        <v>0</v>
      </c>
      <c r="L26" s="78">
        <f t="shared" si="1"/>
        <v>0</v>
      </c>
      <c r="M26" s="45">
        <f t="shared" si="2"/>
        <v>0</v>
      </c>
      <c r="N26" s="471"/>
      <c r="O26" s="471"/>
      <c r="P26" s="471"/>
      <c r="Q26" s="471"/>
      <c r="R26" s="471"/>
      <c r="S26" s="471"/>
      <c r="T26" s="471"/>
      <c r="U26" s="471"/>
      <c r="V26" s="471"/>
      <c r="W26" s="471"/>
      <c r="X26" s="471"/>
      <c r="Y26" s="471"/>
      <c r="Z26" s="471"/>
      <c r="AA26" s="471"/>
      <c r="AB26" s="471"/>
      <c r="AC26" s="471"/>
      <c r="AD26" s="74"/>
    </row>
    <row r="27" spans="1:30" ht="18" hidden="1" customHeight="1">
      <c r="A27" s="111"/>
      <c r="B27" s="97"/>
      <c r="C27" s="98"/>
      <c r="D27" s="42"/>
      <c r="E27" s="155"/>
      <c r="F27" s="154"/>
      <c r="G27" s="69"/>
      <c r="H27" s="73"/>
      <c r="I27" s="73"/>
      <c r="J27" s="72"/>
      <c r="K27" s="78">
        <f t="shared" si="0"/>
        <v>0</v>
      </c>
      <c r="L27" s="78">
        <f t="shared" si="1"/>
        <v>0</v>
      </c>
      <c r="M27" s="45">
        <f t="shared" si="2"/>
        <v>0</v>
      </c>
      <c r="N27" s="471"/>
      <c r="O27" s="471"/>
      <c r="P27" s="471"/>
      <c r="Q27" s="471"/>
      <c r="R27" s="471"/>
      <c r="S27" s="471"/>
      <c r="T27" s="471"/>
      <c r="U27" s="471"/>
      <c r="V27" s="471"/>
      <c r="W27" s="471"/>
      <c r="X27" s="471"/>
      <c r="Y27" s="471"/>
      <c r="Z27" s="471"/>
      <c r="AA27" s="471"/>
      <c r="AB27" s="471"/>
      <c r="AC27" s="471"/>
      <c r="AD27" s="74"/>
    </row>
    <row r="28" spans="1:30" ht="18" hidden="1" customHeight="1">
      <c r="A28" s="111"/>
      <c r="B28" s="97"/>
      <c r="C28" s="98"/>
      <c r="D28" s="42"/>
      <c r="E28" s="155"/>
      <c r="F28" s="154"/>
      <c r="G28" s="69"/>
      <c r="H28" s="73"/>
      <c r="I28" s="73"/>
      <c r="J28" s="72"/>
      <c r="K28" s="78">
        <f t="shared" si="0"/>
        <v>0</v>
      </c>
      <c r="L28" s="78">
        <f t="shared" si="1"/>
        <v>0</v>
      </c>
      <c r="M28" s="45">
        <f t="shared" si="2"/>
        <v>0</v>
      </c>
      <c r="N28" s="471"/>
      <c r="O28" s="471"/>
      <c r="P28" s="471"/>
      <c r="Q28" s="471"/>
      <c r="R28" s="471"/>
      <c r="S28" s="471"/>
      <c r="T28" s="471"/>
      <c r="U28" s="471"/>
      <c r="V28" s="471"/>
      <c r="W28" s="471"/>
      <c r="X28" s="471"/>
      <c r="Y28" s="471"/>
      <c r="Z28" s="471"/>
      <c r="AA28" s="471"/>
      <c r="AB28" s="471"/>
      <c r="AC28" s="471"/>
      <c r="AD28" s="74"/>
    </row>
    <row r="29" spans="1:30" ht="20.25" hidden="1" customHeight="1">
      <c r="A29" s="81"/>
      <c r="B29" s="97"/>
      <c r="C29" s="98"/>
      <c r="D29" s="42"/>
      <c r="E29" s="43"/>
      <c r="F29" s="44"/>
      <c r="G29" s="44"/>
      <c r="H29" s="272"/>
      <c r="I29" s="272"/>
      <c r="J29" s="72"/>
      <c r="K29" s="78">
        <f t="shared" si="0"/>
        <v>0</v>
      </c>
      <c r="L29" s="78">
        <f t="shared" si="1"/>
        <v>0</v>
      </c>
      <c r="M29" s="45">
        <f t="shared" si="2"/>
        <v>0</v>
      </c>
      <c r="N29" s="445"/>
      <c r="O29" s="445"/>
      <c r="P29" s="445"/>
      <c r="Q29" s="445"/>
      <c r="R29" s="445"/>
      <c r="S29" s="445"/>
      <c r="T29" s="445"/>
      <c r="U29" s="445"/>
      <c r="V29" s="445"/>
      <c r="W29" s="445"/>
      <c r="X29" s="445"/>
      <c r="Y29" s="445"/>
      <c r="Z29" s="445"/>
      <c r="AA29" s="445"/>
      <c r="AB29" s="445"/>
      <c r="AC29" s="445"/>
      <c r="AD29" s="74"/>
    </row>
    <row r="30" spans="1:30" ht="18" hidden="1" customHeight="1">
      <c r="A30" s="81"/>
      <c r="B30" s="97"/>
      <c r="C30" s="98"/>
      <c r="D30" s="42"/>
      <c r="E30" s="43"/>
      <c r="F30" s="44"/>
      <c r="G30" s="44"/>
      <c r="H30" s="272"/>
      <c r="I30" s="272"/>
      <c r="J30" s="72"/>
      <c r="K30" s="78">
        <f t="shared" si="0"/>
        <v>0</v>
      </c>
      <c r="L30" s="78">
        <f t="shared" si="1"/>
        <v>0</v>
      </c>
      <c r="M30" s="45">
        <f t="shared" si="2"/>
        <v>0</v>
      </c>
      <c r="N30" s="440"/>
      <c r="O30" s="440"/>
      <c r="P30" s="440"/>
      <c r="Q30" s="440"/>
      <c r="R30" s="440"/>
      <c r="S30" s="440"/>
      <c r="T30" s="440"/>
      <c r="U30" s="440"/>
      <c r="V30" s="440"/>
      <c r="W30" s="440"/>
      <c r="X30" s="440"/>
      <c r="Y30" s="440"/>
      <c r="Z30" s="440"/>
      <c r="AA30" s="440"/>
      <c r="AB30" s="440"/>
      <c r="AC30" s="440"/>
      <c r="AD30" s="74"/>
    </row>
    <row r="31" spans="1:30" ht="18.75" customHeight="1">
      <c r="A31" s="94">
        <v>2</v>
      </c>
      <c r="B31" s="123" t="s">
        <v>80</v>
      </c>
      <c r="C31" s="124" t="s">
        <v>81</v>
      </c>
      <c r="D31" s="115">
        <v>50600115501</v>
      </c>
      <c r="E31" s="116" t="s">
        <v>299</v>
      </c>
      <c r="F31" s="117" t="s">
        <v>260</v>
      </c>
      <c r="G31" s="125">
        <v>1</v>
      </c>
      <c r="H31" s="135">
        <v>30</v>
      </c>
      <c r="I31" s="135"/>
      <c r="J31" s="72">
        <v>55</v>
      </c>
      <c r="K31" s="78">
        <f t="shared" si="0"/>
        <v>1.2</v>
      </c>
      <c r="L31" s="78">
        <f t="shared" si="1"/>
        <v>0</v>
      </c>
      <c r="M31" s="45">
        <f t="shared" ref="M31:M45" si="3">ROUND(IF(OR(LEFT(E31,2)="ĐA",LEFT(E31,2)="DA",LEFT(E31,5)="Đồ án",LEFT(E31,5)="Đồán "),J31*0.5,(IF(H31&gt;0,H31*K31,"0")+IF(I31&gt;0,(I31*0.75)*L31,"0"))),1)</f>
        <v>36</v>
      </c>
      <c r="N31" s="479">
        <f>430*30%</f>
        <v>129</v>
      </c>
      <c r="O31" s="463">
        <v>0</v>
      </c>
      <c r="P31" s="457">
        <f>SUM(M31:M59)+N31+O31</f>
        <v>866.3</v>
      </c>
      <c r="Q31" s="463">
        <v>21.4</v>
      </c>
      <c r="R31" s="457">
        <v>8</v>
      </c>
      <c r="S31" s="461">
        <v>430</v>
      </c>
      <c r="T31" s="463">
        <v>430</v>
      </c>
      <c r="U31" s="461">
        <v>112</v>
      </c>
      <c r="V31" s="459">
        <v>112</v>
      </c>
      <c r="W31" s="461">
        <v>56</v>
      </c>
      <c r="X31" s="463">
        <v>56</v>
      </c>
      <c r="Y31" s="457">
        <f>ROUND((P31-T31),1)</f>
        <v>436.3</v>
      </c>
      <c r="Z31" s="465">
        <f>IF(OR(SUM(V31)="",SUM(Q31)=""),0,IF(OR(SUM(U31)=320,SUM(V31)&gt;0),ROUND((SUM(Q31)-SUM(V31)),1),0))</f>
        <v>-90.6</v>
      </c>
      <c r="AA31" s="465">
        <f>IF(OR(SUM(X31)="",SUM(R31)=""),0,IF(OR(SUM(W31)=160,SUM(X31)&gt;0),ROUND((SUM(R31)-SUM(X31)),1),0))</f>
        <v>-48</v>
      </c>
      <c r="AB31" s="494"/>
      <c r="AC31" s="472">
        <f>SUM(Y31:AA59)</f>
        <v>297.70000000000005</v>
      </c>
      <c r="AD31" s="74"/>
    </row>
    <row r="32" spans="1:30" s="183" customFormat="1" ht="18.75" customHeight="1">
      <c r="A32" s="111"/>
      <c r="B32" s="119"/>
      <c r="C32" s="120"/>
      <c r="D32" s="115"/>
      <c r="E32" s="116" t="s">
        <v>433</v>
      </c>
      <c r="F32" s="117" t="s">
        <v>386</v>
      </c>
      <c r="G32" s="125">
        <v>1</v>
      </c>
      <c r="H32" s="135"/>
      <c r="I32" s="135">
        <v>60</v>
      </c>
      <c r="J32" s="72">
        <v>25</v>
      </c>
      <c r="K32" s="78">
        <f t="shared" si="0"/>
        <v>0</v>
      </c>
      <c r="L32" s="78">
        <f t="shared" si="1"/>
        <v>1</v>
      </c>
      <c r="M32" s="45">
        <f t="shared" si="3"/>
        <v>45</v>
      </c>
      <c r="N32" s="480"/>
      <c r="O32" s="464"/>
      <c r="P32" s="458"/>
      <c r="Q32" s="464"/>
      <c r="R32" s="458"/>
      <c r="S32" s="462"/>
      <c r="T32" s="464"/>
      <c r="U32" s="462"/>
      <c r="V32" s="460"/>
      <c r="W32" s="462"/>
      <c r="X32" s="464"/>
      <c r="Y32" s="458"/>
      <c r="Z32" s="466"/>
      <c r="AA32" s="466"/>
      <c r="AB32" s="495"/>
      <c r="AC32" s="473"/>
      <c r="AD32" s="74"/>
    </row>
    <row r="33" spans="1:30" s="183" customFormat="1" ht="18.75" customHeight="1">
      <c r="A33" s="111"/>
      <c r="B33" s="119"/>
      <c r="C33" s="120"/>
      <c r="D33" s="115"/>
      <c r="E33" s="116" t="s">
        <v>434</v>
      </c>
      <c r="F33" s="117" t="s">
        <v>432</v>
      </c>
      <c r="G33" s="125">
        <v>1</v>
      </c>
      <c r="H33" s="135"/>
      <c r="I33" s="135">
        <v>60</v>
      </c>
      <c r="J33" s="72">
        <v>25</v>
      </c>
      <c r="K33" s="78">
        <f t="shared" si="0"/>
        <v>0</v>
      </c>
      <c r="L33" s="78">
        <f t="shared" si="1"/>
        <v>1</v>
      </c>
      <c r="M33" s="45">
        <f t="shared" si="3"/>
        <v>45</v>
      </c>
      <c r="N33" s="480"/>
      <c r="O33" s="464"/>
      <c r="P33" s="458"/>
      <c r="Q33" s="464"/>
      <c r="R33" s="458"/>
      <c r="S33" s="462"/>
      <c r="T33" s="464"/>
      <c r="U33" s="462"/>
      <c r="V33" s="460"/>
      <c r="W33" s="462"/>
      <c r="X33" s="464"/>
      <c r="Y33" s="458"/>
      <c r="Z33" s="466"/>
      <c r="AA33" s="466"/>
      <c r="AB33" s="495"/>
      <c r="AC33" s="473"/>
      <c r="AD33" s="74"/>
    </row>
    <row r="34" spans="1:30" ht="18" customHeight="1">
      <c r="A34" s="81"/>
      <c r="B34" s="119"/>
      <c r="C34" s="120"/>
      <c r="D34" s="115">
        <v>41000092301</v>
      </c>
      <c r="E34" s="116" t="s">
        <v>186</v>
      </c>
      <c r="F34" s="117" t="s">
        <v>157</v>
      </c>
      <c r="G34" s="126">
        <v>1</v>
      </c>
      <c r="H34" s="135">
        <v>30</v>
      </c>
      <c r="I34" s="135">
        <v>45</v>
      </c>
      <c r="J34" s="72">
        <v>25</v>
      </c>
      <c r="K34" s="78">
        <f t="shared" si="0"/>
        <v>1</v>
      </c>
      <c r="L34" s="78">
        <f t="shared" si="1"/>
        <v>1</v>
      </c>
      <c r="M34" s="45">
        <f t="shared" si="3"/>
        <v>63.8</v>
      </c>
      <c r="N34" s="445"/>
      <c r="O34" s="464"/>
      <c r="P34" s="458"/>
      <c r="Q34" s="464"/>
      <c r="R34" s="458"/>
      <c r="S34" s="462"/>
      <c r="T34" s="464"/>
      <c r="U34" s="462"/>
      <c r="V34" s="460"/>
      <c r="W34" s="462"/>
      <c r="X34" s="464"/>
      <c r="Y34" s="458"/>
      <c r="Z34" s="466"/>
      <c r="AA34" s="466"/>
      <c r="AB34" s="495"/>
      <c r="AC34" s="473"/>
      <c r="AD34" s="74"/>
    </row>
    <row r="35" spans="1:30" ht="18" customHeight="1">
      <c r="A35" s="81"/>
      <c r="B35" s="119"/>
      <c r="C35" s="120"/>
      <c r="D35" s="115">
        <v>71400119919</v>
      </c>
      <c r="E35" s="116" t="s">
        <v>159</v>
      </c>
      <c r="F35" s="117" t="s">
        <v>300</v>
      </c>
      <c r="G35" s="126">
        <v>1</v>
      </c>
      <c r="H35" s="135">
        <v>30</v>
      </c>
      <c r="I35" s="135">
        <v>60</v>
      </c>
      <c r="J35" s="72">
        <v>80</v>
      </c>
      <c r="K35" s="78">
        <f t="shared" si="0"/>
        <v>1.3</v>
      </c>
      <c r="L35" s="78">
        <f t="shared" si="1"/>
        <v>1.2</v>
      </c>
      <c r="M35" s="45">
        <f t="shared" si="3"/>
        <v>93</v>
      </c>
      <c r="N35" s="445"/>
      <c r="O35" s="464"/>
      <c r="P35" s="458"/>
      <c r="Q35" s="464"/>
      <c r="R35" s="458"/>
      <c r="S35" s="462"/>
      <c r="T35" s="464"/>
      <c r="U35" s="462"/>
      <c r="V35" s="460"/>
      <c r="W35" s="462"/>
      <c r="X35" s="464"/>
      <c r="Y35" s="458"/>
      <c r="Z35" s="466"/>
      <c r="AA35" s="466"/>
      <c r="AB35" s="495"/>
      <c r="AC35" s="473"/>
      <c r="AD35" s="74"/>
    </row>
    <row r="36" spans="1:30" ht="18" customHeight="1">
      <c r="A36" s="81"/>
      <c r="B36" s="119"/>
      <c r="C36" s="120"/>
      <c r="D36" s="115"/>
      <c r="E36" s="116" t="s">
        <v>159</v>
      </c>
      <c r="F36" s="117" t="s">
        <v>368</v>
      </c>
      <c r="G36" s="126">
        <v>2</v>
      </c>
      <c r="H36" s="135">
        <v>30</v>
      </c>
      <c r="I36" s="135">
        <v>60</v>
      </c>
      <c r="J36" s="72">
        <v>40</v>
      </c>
      <c r="K36" s="78">
        <f t="shared" si="0"/>
        <v>1.2</v>
      </c>
      <c r="L36" s="78">
        <f t="shared" si="1"/>
        <v>1.2</v>
      </c>
      <c r="M36" s="45">
        <f t="shared" si="3"/>
        <v>90</v>
      </c>
      <c r="N36" s="445"/>
      <c r="O36" s="464"/>
      <c r="P36" s="458"/>
      <c r="Q36" s="464"/>
      <c r="R36" s="458"/>
      <c r="S36" s="462"/>
      <c r="T36" s="464"/>
      <c r="U36" s="462"/>
      <c r="V36" s="460"/>
      <c r="W36" s="462"/>
      <c r="X36" s="464"/>
      <c r="Y36" s="458"/>
      <c r="Z36" s="466"/>
      <c r="AA36" s="466"/>
      <c r="AB36" s="495"/>
      <c r="AC36" s="473"/>
      <c r="AD36" s="74"/>
    </row>
    <row r="37" spans="1:30" ht="18" customHeight="1">
      <c r="A37" s="111"/>
      <c r="B37" s="119"/>
      <c r="C37" s="120"/>
      <c r="D37" s="115"/>
      <c r="E37" s="343" t="s">
        <v>159</v>
      </c>
      <c r="F37" s="344" t="s">
        <v>548</v>
      </c>
      <c r="G37" s="345">
        <v>2</v>
      </c>
      <c r="H37" s="346">
        <v>30</v>
      </c>
      <c r="I37" s="346"/>
      <c r="J37" s="347">
        <v>40</v>
      </c>
      <c r="K37" s="348">
        <f t="shared" si="0"/>
        <v>1.2</v>
      </c>
      <c r="L37" s="348">
        <f t="shared" si="1"/>
        <v>0</v>
      </c>
      <c r="M37" s="349">
        <f>ROUND(IF(OR(LEFT(E37,2)="ĐA",LEFT(E37,2)="DA",LEFT(E37,5)="Đồ án",LEFT(E37,5)="Đồán "),J37*0.5,(IF(H37&gt;0,H37*K37,"0")+IF(I37&gt;0,(I37*0.75)*L37,"0"))),1)</f>
        <v>36</v>
      </c>
      <c r="N37" s="471"/>
      <c r="O37" s="464"/>
      <c r="P37" s="458"/>
      <c r="Q37" s="464"/>
      <c r="R37" s="458"/>
      <c r="S37" s="462"/>
      <c r="T37" s="464"/>
      <c r="U37" s="462"/>
      <c r="V37" s="460"/>
      <c r="W37" s="462"/>
      <c r="X37" s="464"/>
      <c r="Y37" s="458"/>
      <c r="Z37" s="466"/>
      <c r="AA37" s="466"/>
      <c r="AB37" s="495"/>
      <c r="AC37" s="473"/>
      <c r="AD37" s="74"/>
    </row>
    <row r="38" spans="1:30" s="340" customFormat="1" ht="18" customHeight="1">
      <c r="A38" s="111"/>
      <c r="B38" s="119"/>
      <c r="C38" s="120"/>
      <c r="D38" s="115"/>
      <c r="E38" s="343" t="s">
        <v>159</v>
      </c>
      <c r="F38" s="344" t="s">
        <v>548</v>
      </c>
      <c r="G38" s="345">
        <v>2</v>
      </c>
      <c r="H38" s="346"/>
      <c r="I38" s="346">
        <v>60</v>
      </c>
      <c r="J38" s="347">
        <v>25</v>
      </c>
      <c r="K38" s="348">
        <f t="shared" si="0"/>
        <v>0</v>
      </c>
      <c r="L38" s="348">
        <f t="shared" si="1"/>
        <v>1</v>
      </c>
      <c r="M38" s="349">
        <f t="shared" si="3"/>
        <v>45</v>
      </c>
      <c r="N38" s="471"/>
      <c r="O38" s="464"/>
      <c r="P38" s="458"/>
      <c r="Q38" s="464"/>
      <c r="R38" s="458"/>
      <c r="S38" s="462"/>
      <c r="T38" s="464"/>
      <c r="U38" s="462"/>
      <c r="V38" s="460"/>
      <c r="W38" s="462"/>
      <c r="X38" s="464"/>
      <c r="Y38" s="458"/>
      <c r="Z38" s="466"/>
      <c r="AA38" s="466"/>
      <c r="AB38" s="495"/>
      <c r="AC38" s="473"/>
      <c r="AD38" s="74"/>
    </row>
    <row r="39" spans="1:30" s="340" customFormat="1" ht="18" customHeight="1">
      <c r="A39" s="111"/>
      <c r="B39" s="119"/>
      <c r="C39" s="120"/>
      <c r="D39" s="115"/>
      <c r="E39" s="343" t="s">
        <v>159</v>
      </c>
      <c r="F39" s="344" t="s">
        <v>548</v>
      </c>
      <c r="G39" s="345">
        <v>2</v>
      </c>
      <c r="H39" s="346"/>
      <c r="I39" s="346">
        <v>60</v>
      </c>
      <c r="J39" s="347">
        <v>25</v>
      </c>
      <c r="K39" s="348">
        <f t="shared" si="0"/>
        <v>0</v>
      </c>
      <c r="L39" s="348">
        <f t="shared" si="1"/>
        <v>1</v>
      </c>
      <c r="M39" s="349">
        <f t="shared" si="3"/>
        <v>45</v>
      </c>
      <c r="N39" s="471"/>
      <c r="O39" s="464"/>
      <c r="P39" s="458"/>
      <c r="Q39" s="464"/>
      <c r="R39" s="458"/>
      <c r="S39" s="462"/>
      <c r="T39" s="464"/>
      <c r="U39" s="462"/>
      <c r="V39" s="460"/>
      <c r="W39" s="462"/>
      <c r="X39" s="464"/>
      <c r="Y39" s="458"/>
      <c r="Z39" s="466"/>
      <c r="AA39" s="466"/>
      <c r="AB39" s="495"/>
      <c r="AC39" s="473"/>
      <c r="AD39" s="74"/>
    </row>
    <row r="40" spans="1:30" s="340" customFormat="1" ht="18" customHeight="1">
      <c r="A40" s="111"/>
      <c r="B40" s="119"/>
      <c r="C40" s="120"/>
      <c r="D40" s="115"/>
      <c r="E40" s="343" t="s">
        <v>159</v>
      </c>
      <c r="F40" s="344" t="s">
        <v>540</v>
      </c>
      <c r="G40" s="345">
        <v>2</v>
      </c>
      <c r="H40" s="346"/>
      <c r="I40" s="346">
        <v>60</v>
      </c>
      <c r="J40" s="347">
        <v>25</v>
      </c>
      <c r="K40" s="348">
        <f t="shared" si="0"/>
        <v>0</v>
      </c>
      <c r="L40" s="348">
        <f t="shared" si="1"/>
        <v>1</v>
      </c>
      <c r="M40" s="349">
        <f t="shared" si="3"/>
        <v>45</v>
      </c>
      <c r="N40" s="471"/>
      <c r="O40" s="464"/>
      <c r="P40" s="458"/>
      <c r="Q40" s="464"/>
      <c r="R40" s="458"/>
      <c r="S40" s="462"/>
      <c r="T40" s="464"/>
      <c r="U40" s="462"/>
      <c r="V40" s="460"/>
      <c r="W40" s="462"/>
      <c r="X40" s="464"/>
      <c r="Y40" s="458"/>
      <c r="Z40" s="466"/>
      <c r="AA40" s="466"/>
      <c r="AB40" s="495"/>
      <c r="AC40" s="473"/>
      <c r="AD40" s="74"/>
    </row>
    <row r="41" spans="1:30" s="340" customFormat="1" ht="18" customHeight="1">
      <c r="A41" s="111"/>
      <c r="B41" s="119"/>
      <c r="C41" s="120"/>
      <c r="D41" s="115"/>
      <c r="E41" s="343" t="s">
        <v>159</v>
      </c>
      <c r="F41" s="344" t="s">
        <v>549</v>
      </c>
      <c r="G41" s="345">
        <v>2</v>
      </c>
      <c r="H41" s="346"/>
      <c r="I41" s="346">
        <v>60</v>
      </c>
      <c r="J41" s="347">
        <v>25</v>
      </c>
      <c r="K41" s="348">
        <f t="shared" si="0"/>
        <v>0</v>
      </c>
      <c r="L41" s="348">
        <f t="shared" si="1"/>
        <v>1</v>
      </c>
      <c r="M41" s="353">
        <f t="shared" si="3"/>
        <v>45</v>
      </c>
      <c r="N41" s="471"/>
      <c r="O41" s="464"/>
      <c r="P41" s="458"/>
      <c r="Q41" s="464"/>
      <c r="R41" s="458"/>
      <c r="S41" s="462"/>
      <c r="T41" s="464"/>
      <c r="U41" s="462"/>
      <c r="V41" s="460"/>
      <c r="W41" s="462"/>
      <c r="X41" s="464"/>
      <c r="Y41" s="458"/>
      <c r="Z41" s="466"/>
      <c r="AA41" s="466"/>
      <c r="AB41" s="495"/>
      <c r="AC41" s="473"/>
      <c r="AD41" s="74"/>
    </row>
    <row r="42" spans="1:30" s="340" customFormat="1" ht="18" customHeight="1">
      <c r="A42" s="111"/>
      <c r="B42" s="119"/>
      <c r="C42" s="120"/>
      <c r="D42" s="115"/>
      <c r="E42" s="116" t="s">
        <v>159</v>
      </c>
      <c r="F42" s="117" t="s">
        <v>502</v>
      </c>
      <c r="G42" s="350">
        <v>2</v>
      </c>
      <c r="H42" s="351"/>
      <c r="I42" s="351">
        <v>60</v>
      </c>
      <c r="J42" s="352">
        <v>25</v>
      </c>
      <c r="K42" s="251">
        <f t="shared" si="0"/>
        <v>0</v>
      </c>
      <c r="L42" s="251">
        <f t="shared" si="1"/>
        <v>1</v>
      </c>
      <c r="M42" s="252">
        <f>ROUND(IF(OR(LEFT(E42,2)="ĐA",LEFT(E42,2)="DA",LEFT(E42,5)="Đồ án",LEFT(E42,5)="Đồán "),J42*0.5,(IF(H42&gt;0,H42*K42,"0")+IF(I42&gt;0,(I42*0.75)*L42,"0"))),1)</f>
        <v>45</v>
      </c>
      <c r="N42" s="471"/>
      <c r="O42" s="464"/>
      <c r="P42" s="458"/>
      <c r="Q42" s="464"/>
      <c r="R42" s="458"/>
      <c r="S42" s="462"/>
      <c r="T42" s="464"/>
      <c r="U42" s="462"/>
      <c r="V42" s="460"/>
      <c r="W42" s="462"/>
      <c r="X42" s="464"/>
      <c r="Y42" s="458"/>
      <c r="Z42" s="466"/>
      <c r="AA42" s="466"/>
      <c r="AB42" s="495"/>
      <c r="AC42" s="473"/>
      <c r="AD42" s="74"/>
    </row>
    <row r="43" spans="1:30" ht="18" customHeight="1">
      <c r="A43" s="111"/>
      <c r="B43" s="119"/>
      <c r="C43" s="120"/>
      <c r="D43" s="115"/>
      <c r="E43" s="116" t="s">
        <v>159</v>
      </c>
      <c r="F43" s="117" t="s">
        <v>502</v>
      </c>
      <c r="G43" s="350">
        <v>2</v>
      </c>
      <c r="H43" s="351"/>
      <c r="I43" s="351">
        <v>30</v>
      </c>
      <c r="J43" s="352">
        <v>25</v>
      </c>
      <c r="K43" s="251">
        <f t="shared" si="0"/>
        <v>0</v>
      </c>
      <c r="L43" s="251">
        <f t="shared" si="1"/>
        <v>1</v>
      </c>
      <c r="M43" s="252">
        <f>ROUND(IF(OR(LEFT(E43,2)="ĐA",LEFT(E43,2)="DA",LEFT(E43,5)="Đồ án",LEFT(E43,5)="Đồán "),J43*0.5,(IF(H43&gt;0,H43*K43,"0")+IF(I43&gt;0,(I43*0.75)*L43,"0"))),1)</f>
        <v>22.5</v>
      </c>
      <c r="N43" s="471"/>
      <c r="O43" s="464"/>
      <c r="P43" s="458"/>
      <c r="Q43" s="464"/>
      <c r="R43" s="458"/>
      <c r="S43" s="462"/>
      <c r="T43" s="464"/>
      <c r="U43" s="462"/>
      <c r="V43" s="460"/>
      <c r="W43" s="462"/>
      <c r="X43" s="464"/>
      <c r="Y43" s="458"/>
      <c r="Z43" s="466"/>
      <c r="AA43" s="466"/>
      <c r="AB43" s="495"/>
      <c r="AC43" s="473"/>
      <c r="AD43" s="74"/>
    </row>
    <row r="44" spans="1:30" s="341" customFormat="1" ht="18" customHeight="1">
      <c r="A44" s="111"/>
      <c r="B44" s="119"/>
      <c r="C44" s="120"/>
      <c r="D44" s="115"/>
      <c r="E44" s="116" t="s">
        <v>159</v>
      </c>
      <c r="F44" s="117" t="s">
        <v>539</v>
      </c>
      <c r="G44" s="350">
        <v>2</v>
      </c>
      <c r="H44" s="351">
        <v>30</v>
      </c>
      <c r="I44" s="351"/>
      <c r="J44" s="352">
        <v>50</v>
      </c>
      <c r="K44" s="251">
        <f>IF(OR(LEFT(E44,2)="ĐA",LEFT(E44,2)="DA",LEFT(E44,5)="Đồ án",LEFT(E44,5)="Đồán ",LEFT(E44,9)="Sinh hoạt",LEFT(E44,9)="sinh hoạt",LEFT(E44,6)="Cố vấn",LEFT(E44,6)="cố vấn",LEFT(E44,4)="cvht",LEFT(E44,4)="CVHT",LEFT(E44,4)="shcn",LEFT(E44,4)="SHCN"),0,(IF(AND(H44&gt;0,J44&gt;0),IF(J44&gt;60,1.3,IF(J44&gt;35,1.2,1)),0)))</f>
        <v>1.2</v>
      </c>
      <c r="L44" s="251">
        <f t="shared" si="1"/>
        <v>0</v>
      </c>
      <c r="M44" s="252">
        <f>ROUND(IF(OR(LEFT(E44,2)="ĐA",LEFT(E44,2)="DA",LEFT(E44,5)="Đồ án",LEFT(E44,5)="Đồán "),J44*0.5,(IF(H44&gt;0,H44*K44,"0")+IF(I44&gt;0,(I44*0.75)*L44,"0"))),1)</f>
        <v>36</v>
      </c>
      <c r="N44" s="471"/>
      <c r="O44" s="464"/>
      <c r="P44" s="458"/>
      <c r="Q44" s="464"/>
      <c r="R44" s="458"/>
      <c r="S44" s="462"/>
      <c r="T44" s="464"/>
      <c r="U44" s="462"/>
      <c r="V44" s="460"/>
      <c r="W44" s="462"/>
      <c r="X44" s="464"/>
      <c r="Y44" s="458"/>
      <c r="Z44" s="466"/>
      <c r="AA44" s="466"/>
      <c r="AB44" s="495"/>
      <c r="AC44" s="473"/>
      <c r="AD44" s="74"/>
    </row>
    <row r="45" spans="1:30" s="341" customFormat="1" ht="18" customHeight="1">
      <c r="A45" s="111"/>
      <c r="B45" s="119"/>
      <c r="C45" s="120"/>
      <c r="D45" s="115"/>
      <c r="E45" s="116" t="s">
        <v>159</v>
      </c>
      <c r="F45" s="117" t="s">
        <v>539</v>
      </c>
      <c r="G45" s="350">
        <v>2</v>
      </c>
      <c r="H45" s="351"/>
      <c r="I45" s="351">
        <v>60</v>
      </c>
      <c r="J45" s="352">
        <v>25</v>
      </c>
      <c r="K45" s="251">
        <f t="shared" si="0"/>
        <v>0</v>
      </c>
      <c r="L45" s="251">
        <f t="shared" si="1"/>
        <v>1</v>
      </c>
      <c r="M45" s="252">
        <f t="shared" si="3"/>
        <v>45</v>
      </c>
      <c r="N45" s="471"/>
      <c r="O45" s="464"/>
      <c r="P45" s="458"/>
      <c r="Q45" s="464"/>
      <c r="R45" s="458"/>
      <c r="S45" s="462"/>
      <c r="T45" s="464"/>
      <c r="U45" s="462"/>
      <c r="V45" s="460"/>
      <c r="W45" s="462"/>
      <c r="X45" s="464"/>
      <c r="Y45" s="458"/>
      <c r="Z45" s="466"/>
      <c r="AA45" s="466"/>
      <c r="AB45" s="495"/>
      <c r="AC45" s="473"/>
      <c r="AD45" s="74"/>
    </row>
    <row r="46" spans="1:30" s="341" customFormat="1" ht="18" hidden="1" customHeight="1">
      <c r="A46" s="111"/>
      <c r="B46" s="119"/>
      <c r="C46" s="120"/>
      <c r="D46" s="115"/>
      <c r="E46" s="343" t="s">
        <v>159</v>
      </c>
      <c r="F46" s="344" t="s">
        <v>550</v>
      </c>
      <c r="G46" s="345">
        <v>2</v>
      </c>
      <c r="H46" s="346"/>
      <c r="I46" s="351">
        <v>60</v>
      </c>
      <c r="J46" s="354">
        <v>0</v>
      </c>
      <c r="K46" s="348">
        <f t="shared" si="0"/>
        <v>0</v>
      </c>
      <c r="L46" s="251">
        <f t="shared" si="1"/>
        <v>0</v>
      </c>
      <c r="M46" s="353">
        <f>ROUND(IF(OR(LEFT(E46,2)="ĐA",LEFT(E46,2)="DA",LEFT(E46,5)="Đồ án",LEFT(E46,5)="Đồán "),J46*0.5,(IF(H46&gt;0,H46*K46,"0")+IF(I46&gt;0,(I46*0.75)*L46,"0"))),1)</f>
        <v>0</v>
      </c>
      <c r="N46" s="471"/>
      <c r="O46" s="464"/>
      <c r="P46" s="458"/>
      <c r="Q46" s="464"/>
      <c r="R46" s="458"/>
      <c r="S46" s="462"/>
      <c r="T46" s="464"/>
      <c r="U46" s="462"/>
      <c r="V46" s="460"/>
      <c r="W46" s="462"/>
      <c r="X46" s="464"/>
      <c r="Y46" s="458"/>
      <c r="Z46" s="466"/>
      <c r="AA46" s="466"/>
      <c r="AB46" s="495"/>
      <c r="AC46" s="473"/>
      <c r="AD46" s="74"/>
    </row>
    <row r="47" spans="1:30" ht="18" hidden="1" customHeight="1">
      <c r="A47" s="111"/>
      <c r="B47" s="119"/>
      <c r="C47" s="120"/>
      <c r="D47" s="115"/>
      <c r="E47" s="343" t="s">
        <v>159</v>
      </c>
      <c r="F47" s="344" t="s">
        <v>550</v>
      </c>
      <c r="G47" s="345">
        <v>2</v>
      </c>
      <c r="H47" s="346"/>
      <c r="I47" s="351">
        <v>60</v>
      </c>
      <c r="J47" s="354">
        <v>0</v>
      </c>
      <c r="K47" s="348">
        <f t="shared" si="0"/>
        <v>0</v>
      </c>
      <c r="L47" s="251">
        <f t="shared" si="1"/>
        <v>0</v>
      </c>
      <c r="M47" s="353">
        <f>ROUND(IF(OR(LEFT(E47,2)="ĐA",LEFT(E47,2)="DA",LEFT(E47,5)="Đồ án",LEFT(E47,5)="Đồán "),J47*0.5,(IF(H47&gt;0,H47*K47,"0")+IF(I47&gt;0,(I47*0.75)*L47,"0"))),1)</f>
        <v>0</v>
      </c>
      <c r="N47" s="471"/>
      <c r="O47" s="464"/>
      <c r="P47" s="458"/>
      <c r="Q47" s="464"/>
      <c r="R47" s="458"/>
      <c r="S47" s="462"/>
      <c r="T47" s="464"/>
      <c r="U47" s="462"/>
      <c r="V47" s="460"/>
      <c r="W47" s="462"/>
      <c r="X47" s="464"/>
      <c r="Y47" s="458"/>
      <c r="Z47" s="466"/>
      <c r="AA47" s="466"/>
      <c r="AB47" s="495"/>
      <c r="AC47" s="473"/>
      <c r="AD47" s="74"/>
    </row>
    <row r="48" spans="1:30" s="341" customFormat="1" ht="18" hidden="1" customHeight="1">
      <c r="A48" s="111"/>
      <c r="B48" s="119"/>
      <c r="C48" s="120"/>
      <c r="D48" s="115"/>
      <c r="E48" s="116" t="s">
        <v>159</v>
      </c>
      <c r="F48" s="117" t="s">
        <v>522</v>
      </c>
      <c r="G48" s="350">
        <v>2</v>
      </c>
      <c r="H48" s="351"/>
      <c r="I48" s="351">
        <v>60</v>
      </c>
      <c r="J48" s="352">
        <v>0</v>
      </c>
      <c r="K48" s="251">
        <f t="shared" si="0"/>
        <v>0</v>
      </c>
      <c r="L48" s="251">
        <f t="shared" si="1"/>
        <v>0</v>
      </c>
      <c r="M48" s="252">
        <f>ROUND(IF(OR(LEFT(E48,2)="ĐA",LEFT(E48,2)="DA",LEFT(E48,5)="Đồ án",LEFT(E48,5)="Đồán "),J48*0.5,(IF(H48&gt;0,H48*K48,"0")+IF(I48&gt;0,(I48*0.75)*L48,"0"))),1)</f>
        <v>0</v>
      </c>
      <c r="N48" s="471"/>
      <c r="O48" s="464"/>
      <c r="P48" s="458"/>
      <c r="Q48" s="464"/>
      <c r="R48" s="458"/>
      <c r="S48" s="462"/>
      <c r="T48" s="464"/>
      <c r="U48" s="462"/>
      <c r="V48" s="460"/>
      <c r="W48" s="462"/>
      <c r="X48" s="464"/>
      <c r="Y48" s="458"/>
      <c r="Z48" s="466"/>
      <c r="AA48" s="466"/>
      <c r="AB48" s="495"/>
      <c r="AC48" s="473"/>
      <c r="AD48" s="74"/>
    </row>
    <row r="49" spans="1:30" ht="18" hidden="1" customHeight="1">
      <c r="A49" s="111"/>
      <c r="B49" s="119"/>
      <c r="C49" s="120"/>
      <c r="D49" s="115"/>
      <c r="E49" s="116" t="s">
        <v>159</v>
      </c>
      <c r="F49" s="117" t="s">
        <v>551</v>
      </c>
      <c r="G49" s="350">
        <v>2</v>
      </c>
      <c r="H49" s="351"/>
      <c r="I49" s="351">
        <v>60</v>
      </c>
      <c r="J49" s="352">
        <v>0</v>
      </c>
      <c r="K49" s="251">
        <f t="shared" si="0"/>
        <v>0</v>
      </c>
      <c r="L49" s="251">
        <f t="shared" si="1"/>
        <v>0</v>
      </c>
      <c r="M49" s="252">
        <f t="shared" ref="M49" si="4">ROUND(IF(OR(LEFT(E49,2)="ĐA",LEFT(E49,2)="DA",LEFT(E49,5)="Đồ án",LEFT(E49,5)="Đồán "),J49*0.5,(IF(H49&gt;0,H49*K49,"0")+IF(I49&gt;0,(I49*0.75)*L49,"0"))),1)</f>
        <v>0</v>
      </c>
      <c r="N49" s="471"/>
      <c r="O49" s="464"/>
      <c r="P49" s="458"/>
      <c r="Q49" s="464"/>
      <c r="R49" s="458"/>
      <c r="S49" s="462"/>
      <c r="T49" s="464"/>
      <c r="U49" s="462"/>
      <c r="V49" s="460"/>
      <c r="W49" s="462"/>
      <c r="X49" s="464"/>
      <c r="Y49" s="458"/>
      <c r="Z49" s="466"/>
      <c r="AA49" s="466"/>
      <c r="AB49" s="495"/>
      <c r="AC49" s="473"/>
      <c r="AD49" s="74"/>
    </row>
    <row r="50" spans="1:30" ht="18" hidden="1" customHeight="1">
      <c r="A50" s="111"/>
      <c r="B50" s="119"/>
      <c r="C50" s="120"/>
      <c r="D50" s="115"/>
      <c r="E50" s="116"/>
      <c r="F50" s="117"/>
      <c r="G50" s="126"/>
      <c r="H50" s="135"/>
      <c r="I50" s="135"/>
      <c r="J50" s="72"/>
      <c r="K50" s="78"/>
      <c r="L50" s="78"/>
      <c r="M50" s="45"/>
      <c r="N50" s="471"/>
      <c r="O50" s="464"/>
      <c r="P50" s="458"/>
      <c r="Q50" s="464"/>
      <c r="R50" s="458"/>
      <c r="S50" s="462"/>
      <c r="T50" s="464"/>
      <c r="U50" s="462"/>
      <c r="V50" s="460"/>
      <c r="W50" s="462"/>
      <c r="X50" s="464"/>
      <c r="Y50" s="458"/>
      <c r="Z50" s="466"/>
      <c r="AA50" s="466"/>
      <c r="AB50" s="495"/>
      <c r="AC50" s="473"/>
      <c r="AD50" s="74"/>
    </row>
    <row r="51" spans="1:30" ht="18" hidden="1" customHeight="1">
      <c r="A51" s="111"/>
      <c r="B51" s="119"/>
      <c r="C51" s="120"/>
      <c r="D51" s="115"/>
      <c r="E51" s="116"/>
      <c r="F51" s="117"/>
      <c r="G51" s="126"/>
      <c r="H51" s="135"/>
      <c r="I51" s="135"/>
      <c r="J51" s="72"/>
      <c r="K51" s="78">
        <f t="shared" si="0"/>
        <v>0</v>
      </c>
      <c r="L51" s="78">
        <f t="shared" si="1"/>
        <v>0</v>
      </c>
      <c r="M51" s="45">
        <f t="shared" si="2"/>
        <v>0</v>
      </c>
      <c r="N51" s="471"/>
      <c r="O51" s="464"/>
      <c r="P51" s="458"/>
      <c r="Q51" s="464"/>
      <c r="R51" s="458"/>
      <c r="S51" s="462"/>
      <c r="T51" s="464"/>
      <c r="U51" s="462"/>
      <c r="V51" s="460"/>
      <c r="W51" s="462"/>
      <c r="X51" s="464"/>
      <c r="Y51" s="458"/>
      <c r="Z51" s="466"/>
      <c r="AA51" s="466"/>
      <c r="AB51" s="495"/>
      <c r="AC51" s="473"/>
      <c r="AD51" s="74"/>
    </row>
    <row r="52" spans="1:30" ht="18" hidden="1" customHeight="1">
      <c r="A52" s="81"/>
      <c r="B52" s="119"/>
      <c r="C52" s="120"/>
      <c r="D52" s="115"/>
      <c r="E52" s="116"/>
      <c r="F52" s="117"/>
      <c r="G52" s="126"/>
      <c r="H52" s="135"/>
      <c r="I52" s="135"/>
      <c r="J52" s="72"/>
      <c r="K52" s="78">
        <f t="shared" si="0"/>
        <v>0</v>
      </c>
      <c r="L52" s="78">
        <f t="shared" si="1"/>
        <v>0</v>
      </c>
      <c r="M52" s="45">
        <f t="shared" si="2"/>
        <v>0</v>
      </c>
      <c r="N52" s="445"/>
      <c r="O52" s="464"/>
      <c r="P52" s="458"/>
      <c r="Q52" s="464"/>
      <c r="R52" s="458"/>
      <c r="S52" s="462"/>
      <c r="T52" s="464"/>
      <c r="U52" s="462"/>
      <c r="V52" s="460"/>
      <c r="W52" s="462"/>
      <c r="X52" s="464"/>
      <c r="Y52" s="458"/>
      <c r="Z52" s="466"/>
      <c r="AA52" s="466"/>
      <c r="AB52" s="495"/>
      <c r="AC52" s="473"/>
      <c r="AD52" s="74"/>
    </row>
    <row r="53" spans="1:30" ht="18" hidden="1" customHeight="1">
      <c r="A53" s="81"/>
      <c r="B53" s="119"/>
      <c r="C53" s="120"/>
      <c r="D53" s="115"/>
      <c r="E53" s="116"/>
      <c r="F53" s="117"/>
      <c r="G53" s="126"/>
      <c r="H53" s="135"/>
      <c r="I53" s="135"/>
      <c r="J53" s="72"/>
      <c r="K53" s="78">
        <f t="shared" si="0"/>
        <v>0</v>
      </c>
      <c r="L53" s="78">
        <f t="shared" si="1"/>
        <v>0</v>
      </c>
      <c r="M53" s="45">
        <f t="shared" si="2"/>
        <v>0</v>
      </c>
      <c r="N53" s="445"/>
      <c r="O53" s="464"/>
      <c r="P53" s="458"/>
      <c r="Q53" s="464"/>
      <c r="R53" s="458"/>
      <c r="S53" s="462"/>
      <c r="T53" s="464"/>
      <c r="U53" s="462"/>
      <c r="V53" s="460"/>
      <c r="W53" s="462"/>
      <c r="X53" s="464"/>
      <c r="Y53" s="458"/>
      <c r="Z53" s="466"/>
      <c r="AA53" s="466"/>
      <c r="AB53" s="495"/>
      <c r="AC53" s="473"/>
      <c r="AD53" s="74"/>
    </row>
    <row r="54" spans="1:30" ht="18" hidden="1" customHeight="1">
      <c r="A54" s="111"/>
      <c r="B54" s="119"/>
      <c r="C54" s="120"/>
      <c r="D54" s="115"/>
      <c r="E54" s="116"/>
      <c r="F54" s="117"/>
      <c r="G54" s="126"/>
      <c r="H54" s="135"/>
      <c r="I54" s="135"/>
      <c r="J54" s="72"/>
      <c r="K54" s="78">
        <f t="shared" si="0"/>
        <v>0</v>
      </c>
      <c r="L54" s="78">
        <f t="shared" si="1"/>
        <v>0</v>
      </c>
      <c r="M54" s="45">
        <f t="shared" si="2"/>
        <v>0</v>
      </c>
      <c r="N54" s="471"/>
      <c r="O54" s="464"/>
      <c r="P54" s="458"/>
      <c r="Q54" s="464"/>
      <c r="R54" s="458"/>
      <c r="S54" s="462"/>
      <c r="T54" s="464"/>
      <c r="U54" s="462"/>
      <c r="V54" s="460"/>
      <c r="W54" s="462"/>
      <c r="X54" s="464"/>
      <c r="Y54" s="458"/>
      <c r="Z54" s="466"/>
      <c r="AA54" s="466"/>
      <c r="AB54" s="495"/>
      <c r="AC54" s="473"/>
      <c r="AD54" s="74"/>
    </row>
    <row r="55" spans="1:30" ht="18" hidden="1" customHeight="1">
      <c r="A55" s="111"/>
      <c r="B55" s="119"/>
      <c r="C55" s="120"/>
      <c r="D55" s="115"/>
      <c r="E55" s="116"/>
      <c r="F55" s="117"/>
      <c r="G55" s="126"/>
      <c r="H55" s="135"/>
      <c r="I55" s="135"/>
      <c r="J55" s="72"/>
      <c r="K55" s="78">
        <f t="shared" si="0"/>
        <v>0</v>
      </c>
      <c r="L55" s="78">
        <f t="shared" si="1"/>
        <v>0</v>
      </c>
      <c r="M55" s="45">
        <f t="shared" si="2"/>
        <v>0</v>
      </c>
      <c r="N55" s="471"/>
      <c r="O55" s="464"/>
      <c r="P55" s="458"/>
      <c r="Q55" s="464"/>
      <c r="R55" s="458"/>
      <c r="S55" s="462"/>
      <c r="T55" s="464"/>
      <c r="U55" s="462"/>
      <c r="V55" s="460"/>
      <c r="W55" s="462"/>
      <c r="X55" s="464"/>
      <c r="Y55" s="458"/>
      <c r="Z55" s="466"/>
      <c r="AA55" s="466"/>
      <c r="AB55" s="495"/>
      <c r="AC55" s="473"/>
      <c r="AD55" s="74"/>
    </row>
    <row r="56" spans="1:30" ht="18" hidden="1" customHeight="1">
      <c r="A56" s="111"/>
      <c r="B56" s="119"/>
      <c r="C56" s="120"/>
      <c r="D56" s="115"/>
      <c r="E56" s="116"/>
      <c r="F56" s="117"/>
      <c r="G56" s="126"/>
      <c r="H56" s="135"/>
      <c r="I56" s="135"/>
      <c r="J56" s="72"/>
      <c r="K56" s="78">
        <f t="shared" si="0"/>
        <v>0</v>
      </c>
      <c r="L56" s="78">
        <f t="shared" si="1"/>
        <v>0</v>
      </c>
      <c r="M56" s="45">
        <f t="shared" si="2"/>
        <v>0</v>
      </c>
      <c r="N56" s="471"/>
      <c r="O56" s="464"/>
      <c r="P56" s="458"/>
      <c r="Q56" s="464"/>
      <c r="R56" s="458"/>
      <c r="S56" s="462"/>
      <c r="T56" s="464"/>
      <c r="U56" s="462"/>
      <c r="V56" s="460"/>
      <c r="W56" s="462"/>
      <c r="X56" s="464"/>
      <c r="Y56" s="458"/>
      <c r="Z56" s="466"/>
      <c r="AA56" s="466"/>
      <c r="AB56" s="495"/>
      <c r="AC56" s="473"/>
      <c r="AD56" s="74"/>
    </row>
    <row r="57" spans="1:30" ht="18" hidden="1" customHeight="1">
      <c r="A57" s="111"/>
      <c r="B57" s="119"/>
      <c r="C57" s="120"/>
      <c r="D57" s="115"/>
      <c r="E57" s="116"/>
      <c r="F57" s="117"/>
      <c r="G57" s="126"/>
      <c r="H57" s="135"/>
      <c r="I57" s="135"/>
      <c r="J57" s="72"/>
      <c r="K57" s="78">
        <f t="shared" si="0"/>
        <v>0</v>
      </c>
      <c r="L57" s="78">
        <f t="shared" si="1"/>
        <v>0</v>
      </c>
      <c r="M57" s="45">
        <f t="shared" si="2"/>
        <v>0</v>
      </c>
      <c r="N57" s="471"/>
      <c r="O57" s="464"/>
      <c r="P57" s="458"/>
      <c r="Q57" s="464"/>
      <c r="R57" s="458"/>
      <c r="S57" s="462"/>
      <c r="T57" s="464"/>
      <c r="U57" s="462"/>
      <c r="V57" s="460"/>
      <c r="W57" s="462"/>
      <c r="X57" s="464"/>
      <c r="Y57" s="458"/>
      <c r="Z57" s="466"/>
      <c r="AA57" s="466"/>
      <c r="AB57" s="495"/>
      <c r="AC57" s="473"/>
      <c r="AD57" s="74"/>
    </row>
    <row r="58" spans="1:30" ht="18" hidden="1" customHeight="1">
      <c r="A58" s="111"/>
      <c r="B58" s="119"/>
      <c r="C58" s="120"/>
      <c r="D58" s="115"/>
      <c r="E58" s="116"/>
      <c r="F58" s="117"/>
      <c r="G58" s="126"/>
      <c r="H58" s="135"/>
      <c r="I58" s="135"/>
      <c r="J58" s="72"/>
      <c r="K58" s="78">
        <f t="shared" si="0"/>
        <v>0</v>
      </c>
      <c r="L58" s="78">
        <f t="shared" si="1"/>
        <v>0</v>
      </c>
      <c r="M58" s="45">
        <f t="shared" si="2"/>
        <v>0</v>
      </c>
      <c r="N58" s="471"/>
      <c r="O58" s="464"/>
      <c r="P58" s="458"/>
      <c r="Q58" s="464"/>
      <c r="R58" s="458"/>
      <c r="S58" s="462"/>
      <c r="T58" s="464"/>
      <c r="U58" s="462"/>
      <c r="V58" s="460"/>
      <c r="W58" s="462"/>
      <c r="X58" s="464"/>
      <c r="Y58" s="458"/>
      <c r="Z58" s="466"/>
      <c r="AA58" s="466"/>
      <c r="AB58" s="495"/>
      <c r="AC58" s="473"/>
      <c r="AD58" s="74"/>
    </row>
    <row r="59" spans="1:30" ht="18" hidden="1" customHeight="1">
      <c r="A59" s="81"/>
      <c r="B59" s="119"/>
      <c r="C59" s="120"/>
      <c r="D59" s="115"/>
      <c r="E59" s="116"/>
      <c r="F59" s="117"/>
      <c r="G59" s="126"/>
      <c r="H59" s="135"/>
      <c r="I59" s="135"/>
      <c r="J59" s="72"/>
      <c r="K59" s="78">
        <f t="shared" si="0"/>
        <v>0</v>
      </c>
      <c r="L59" s="78">
        <f t="shared" si="1"/>
        <v>0</v>
      </c>
      <c r="M59" s="45">
        <f t="shared" si="2"/>
        <v>0</v>
      </c>
      <c r="N59" s="440"/>
      <c r="O59" s="485"/>
      <c r="P59" s="490"/>
      <c r="Q59" s="485"/>
      <c r="R59" s="490"/>
      <c r="S59" s="484"/>
      <c r="T59" s="485"/>
      <c r="U59" s="484"/>
      <c r="V59" s="514"/>
      <c r="W59" s="484"/>
      <c r="X59" s="485"/>
      <c r="Y59" s="490"/>
      <c r="Z59" s="492"/>
      <c r="AA59" s="492"/>
      <c r="AB59" s="496"/>
      <c r="AC59" s="497"/>
      <c r="AD59" s="74"/>
    </row>
    <row r="60" spans="1:30" ht="18" customHeight="1">
      <c r="A60" s="94">
        <v>3</v>
      </c>
      <c r="B60" s="264" t="s">
        <v>82</v>
      </c>
      <c r="C60" s="265" t="s">
        <v>83</v>
      </c>
      <c r="D60" s="42">
        <v>21100094401</v>
      </c>
      <c r="E60" s="43" t="s">
        <v>287</v>
      </c>
      <c r="F60" s="44" t="s">
        <v>214</v>
      </c>
      <c r="G60" s="69">
        <v>1</v>
      </c>
      <c r="H60" s="73">
        <v>15</v>
      </c>
      <c r="I60" s="272">
        <v>60</v>
      </c>
      <c r="J60" s="72">
        <v>22</v>
      </c>
      <c r="K60" s="78">
        <f>IF(OR(LEFT(E60,2)="ĐA",LEFT(E60,2)="DA",LEFT(E60,5)="Đồ án",LEFT(E60,5)="Đồán ",LEFT(E60,9)="Sinh hoạt",LEFT(E60,9)="sinh hoạt",LEFT(E60,6)="Cố vấn",LEFT(E60,6)="cố vấn",LEFT(E60,4)="cvht",LEFT(E60,4)="CVHT",LEFT(E60,4)="shcn",LEFT(E60,4)="SHCN"),0,(IF(AND(H60&gt;0,J60&gt;0),IF(J60&gt;60,1.3,IF(J60&gt;35,1.2,1)),0)))</f>
        <v>1</v>
      </c>
      <c r="L60" s="78">
        <f t="shared" si="1"/>
        <v>1</v>
      </c>
      <c r="M60" s="45">
        <f>ROUND(IF(OR(LEFT(E60,2)="ĐA",LEFT(E60,2)="DA",LEFT(E60,5)="Đồ án",LEFT(E60,5)="Đồán "),J60*0.5,(IF(H60&gt;0,H60*K60,"0")+IF(I60&gt;0,(I60*0.75)*L60,"0"))),1)</f>
        <v>60</v>
      </c>
      <c r="N60" s="479">
        <f>430*15%</f>
        <v>64.5</v>
      </c>
      <c r="O60" s="463">
        <v>0</v>
      </c>
      <c r="P60" s="457">
        <f>SUM(M60:M79)+N60+O60</f>
        <v>891</v>
      </c>
      <c r="Q60" s="463">
        <v>0</v>
      </c>
      <c r="R60" s="457">
        <v>9</v>
      </c>
      <c r="S60" s="461">
        <v>430</v>
      </c>
      <c r="T60" s="463">
        <v>430</v>
      </c>
      <c r="U60" s="461">
        <v>112</v>
      </c>
      <c r="V60" s="459">
        <v>112</v>
      </c>
      <c r="W60" s="461">
        <v>56</v>
      </c>
      <c r="X60" s="463">
        <v>56</v>
      </c>
      <c r="Y60" s="457">
        <f>ROUND((P60-T60),1)</f>
        <v>461</v>
      </c>
      <c r="Z60" s="465">
        <f>IF(OR(SUM(V60:V79)="",SUM(Q60:Q79)=""),0,IF(OR(SUM(U60:U79)=320,SUM(V60:V79)&gt;0),ROUND((SUM(Q60:Q79)-SUM(V60:V79)),1),0))</f>
        <v>-112</v>
      </c>
      <c r="AA60" s="465">
        <f>IF(OR(SUM(X60:X79)="",SUM(R60:R79)=""),0,IF(OR(SUM(W60:W79)=160,SUM(X60:X79)&gt;0),ROUND((SUM(R60:R79)-SUM(X60:X79)),1),0))</f>
        <v>-47</v>
      </c>
      <c r="AB60" s="483"/>
      <c r="AC60" s="472">
        <f>SUM(Y60:AA79)</f>
        <v>302</v>
      </c>
      <c r="AD60" s="74"/>
    </row>
    <row r="61" spans="1:30" ht="18" customHeight="1">
      <c r="A61" s="81"/>
      <c r="B61" s="97"/>
      <c r="C61" s="98"/>
      <c r="D61" s="42">
        <v>21100094404</v>
      </c>
      <c r="E61" s="43" t="s">
        <v>287</v>
      </c>
      <c r="F61" s="44" t="s">
        <v>258</v>
      </c>
      <c r="G61" s="69">
        <v>1</v>
      </c>
      <c r="H61" s="73">
        <v>15</v>
      </c>
      <c r="I61" s="73">
        <v>60</v>
      </c>
      <c r="J61" s="72">
        <v>53</v>
      </c>
      <c r="K61" s="78">
        <f t="shared" si="0"/>
        <v>1.2</v>
      </c>
      <c r="L61" s="78">
        <f t="shared" si="1"/>
        <v>1.2</v>
      </c>
      <c r="M61" s="45">
        <f t="shared" si="2"/>
        <v>72</v>
      </c>
      <c r="N61" s="445"/>
      <c r="O61" s="445"/>
      <c r="P61" s="458"/>
      <c r="Q61" s="464"/>
      <c r="R61" s="458"/>
      <c r="S61" s="462"/>
      <c r="T61" s="464"/>
      <c r="U61" s="462"/>
      <c r="V61" s="460"/>
      <c r="W61" s="462"/>
      <c r="X61" s="464"/>
      <c r="Y61" s="458"/>
      <c r="Z61" s="466"/>
      <c r="AA61" s="466"/>
      <c r="AB61" s="491"/>
      <c r="AC61" s="473"/>
      <c r="AD61" s="74"/>
    </row>
    <row r="62" spans="1:30" ht="18" customHeight="1">
      <c r="A62" s="81"/>
      <c r="B62" s="97"/>
      <c r="C62" s="98"/>
      <c r="D62" s="42">
        <v>71400106702</v>
      </c>
      <c r="E62" s="43" t="s">
        <v>184</v>
      </c>
      <c r="F62" s="44" t="s">
        <v>288</v>
      </c>
      <c r="G62" s="69">
        <v>1</v>
      </c>
      <c r="H62" s="73">
        <v>15</v>
      </c>
      <c r="I62" s="73">
        <v>0</v>
      </c>
      <c r="J62" s="72">
        <v>77</v>
      </c>
      <c r="K62" s="78">
        <f t="shared" si="0"/>
        <v>1.3</v>
      </c>
      <c r="L62" s="78">
        <f t="shared" si="1"/>
        <v>0</v>
      </c>
      <c r="M62" s="45">
        <f t="shared" si="2"/>
        <v>19.5</v>
      </c>
      <c r="N62" s="445"/>
      <c r="O62" s="445"/>
      <c r="P62" s="458"/>
      <c r="Q62" s="464"/>
      <c r="R62" s="458"/>
      <c r="S62" s="462"/>
      <c r="T62" s="464"/>
      <c r="U62" s="462"/>
      <c r="V62" s="460"/>
      <c r="W62" s="462"/>
      <c r="X62" s="464"/>
      <c r="Y62" s="458"/>
      <c r="Z62" s="466"/>
      <c r="AA62" s="466"/>
      <c r="AB62" s="491"/>
      <c r="AC62" s="473"/>
      <c r="AD62" s="74"/>
    </row>
    <row r="63" spans="1:30" ht="18" customHeight="1">
      <c r="A63" s="111"/>
      <c r="B63" s="97"/>
      <c r="C63" s="98"/>
      <c r="D63" s="42">
        <v>71400106702</v>
      </c>
      <c r="E63" s="43" t="s">
        <v>184</v>
      </c>
      <c r="F63" s="44" t="s">
        <v>288</v>
      </c>
      <c r="G63" s="69">
        <v>1</v>
      </c>
      <c r="H63" s="73">
        <v>0</v>
      </c>
      <c r="I63" s="73">
        <v>60</v>
      </c>
      <c r="J63" s="72">
        <v>39</v>
      </c>
      <c r="K63" s="78">
        <f t="shared" si="0"/>
        <v>0</v>
      </c>
      <c r="L63" s="78">
        <f t="shared" si="1"/>
        <v>1.2</v>
      </c>
      <c r="M63" s="45">
        <f t="shared" si="2"/>
        <v>54</v>
      </c>
      <c r="N63" s="471"/>
      <c r="O63" s="471"/>
      <c r="P63" s="458"/>
      <c r="Q63" s="464"/>
      <c r="R63" s="458"/>
      <c r="S63" s="462"/>
      <c r="T63" s="464"/>
      <c r="U63" s="462"/>
      <c r="V63" s="460"/>
      <c r="W63" s="462"/>
      <c r="X63" s="464"/>
      <c r="Y63" s="458"/>
      <c r="Z63" s="466"/>
      <c r="AA63" s="466"/>
      <c r="AB63" s="491"/>
      <c r="AC63" s="473"/>
      <c r="AD63" s="74"/>
    </row>
    <row r="64" spans="1:30" ht="18" customHeight="1">
      <c r="A64" s="111"/>
      <c r="B64" s="97"/>
      <c r="C64" s="98"/>
      <c r="D64" s="42">
        <v>71400106708</v>
      </c>
      <c r="E64" s="43" t="s">
        <v>184</v>
      </c>
      <c r="F64" s="44" t="s">
        <v>289</v>
      </c>
      <c r="G64" s="69">
        <v>1</v>
      </c>
      <c r="H64" s="73">
        <v>0</v>
      </c>
      <c r="I64" s="73">
        <v>60</v>
      </c>
      <c r="J64" s="72">
        <v>38</v>
      </c>
      <c r="K64" s="78">
        <f t="shared" si="0"/>
        <v>0</v>
      </c>
      <c r="L64" s="78">
        <f t="shared" si="1"/>
        <v>1.2</v>
      </c>
      <c r="M64" s="45">
        <f t="shared" si="2"/>
        <v>54</v>
      </c>
      <c r="N64" s="471"/>
      <c r="O64" s="471"/>
      <c r="P64" s="458"/>
      <c r="Q64" s="464"/>
      <c r="R64" s="458"/>
      <c r="S64" s="462"/>
      <c r="T64" s="464"/>
      <c r="U64" s="462"/>
      <c r="V64" s="460"/>
      <c r="W64" s="462"/>
      <c r="X64" s="464"/>
      <c r="Y64" s="458"/>
      <c r="Z64" s="466"/>
      <c r="AA64" s="466"/>
      <c r="AB64" s="491"/>
      <c r="AC64" s="473"/>
      <c r="AD64" s="74"/>
    </row>
    <row r="65" spans="1:30" ht="18" customHeight="1">
      <c r="A65" s="111"/>
      <c r="B65" s="97"/>
      <c r="C65" s="98"/>
      <c r="D65" s="42">
        <v>21100093906</v>
      </c>
      <c r="E65" s="43" t="s">
        <v>45</v>
      </c>
      <c r="F65" s="44" t="s">
        <v>230</v>
      </c>
      <c r="G65" s="69">
        <v>1</v>
      </c>
      <c r="H65" s="73">
        <v>15</v>
      </c>
      <c r="I65" s="73">
        <v>30</v>
      </c>
      <c r="J65" s="72">
        <v>54</v>
      </c>
      <c r="K65" s="78">
        <f t="shared" si="0"/>
        <v>1.2</v>
      </c>
      <c r="L65" s="78">
        <f t="shared" si="1"/>
        <v>1.2</v>
      </c>
      <c r="M65" s="45">
        <f t="shared" si="2"/>
        <v>45</v>
      </c>
      <c r="N65" s="471"/>
      <c r="O65" s="471"/>
      <c r="P65" s="458"/>
      <c r="Q65" s="464"/>
      <c r="R65" s="458"/>
      <c r="S65" s="462"/>
      <c r="T65" s="464"/>
      <c r="U65" s="462"/>
      <c r="V65" s="460"/>
      <c r="W65" s="462"/>
      <c r="X65" s="464"/>
      <c r="Y65" s="458"/>
      <c r="Z65" s="466"/>
      <c r="AA65" s="466"/>
      <c r="AB65" s="491"/>
      <c r="AC65" s="473"/>
      <c r="AD65" s="74"/>
    </row>
    <row r="66" spans="1:30" ht="18" customHeight="1">
      <c r="A66" s="111"/>
      <c r="B66" s="97"/>
      <c r="C66" s="98"/>
      <c r="D66" s="42">
        <v>21100119809</v>
      </c>
      <c r="E66" s="43" t="s">
        <v>159</v>
      </c>
      <c r="F66" s="44" t="s">
        <v>165</v>
      </c>
      <c r="G66" s="69">
        <v>1</v>
      </c>
      <c r="H66" s="73">
        <v>30</v>
      </c>
      <c r="I66" s="73">
        <v>60</v>
      </c>
      <c r="J66" s="72">
        <v>17</v>
      </c>
      <c r="K66" s="78">
        <f t="shared" si="0"/>
        <v>1</v>
      </c>
      <c r="L66" s="78">
        <f t="shared" si="1"/>
        <v>1</v>
      </c>
      <c r="M66" s="45">
        <f t="shared" si="2"/>
        <v>75</v>
      </c>
      <c r="N66" s="471"/>
      <c r="O66" s="471"/>
      <c r="P66" s="458"/>
      <c r="Q66" s="464"/>
      <c r="R66" s="458"/>
      <c r="S66" s="462"/>
      <c r="T66" s="464"/>
      <c r="U66" s="462"/>
      <c r="V66" s="460"/>
      <c r="W66" s="462"/>
      <c r="X66" s="464"/>
      <c r="Y66" s="458"/>
      <c r="Z66" s="466"/>
      <c r="AA66" s="466"/>
      <c r="AB66" s="491"/>
      <c r="AC66" s="473"/>
      <c r="AD66" s="74"/>
    </row>
    <row r="67" spans="1:30" ht="18" customHeight="1">
      <c r="A67" s="111"/>
      <c r="B67" s="97"/>
      <c r="C67" s="98"/>
      <c r="D67" s="42"/>
      <c r="E67" s="43" t="s">
        <v>216</v>
      </c>
      <c r="F67" s="44" t="s">
        <v>165</v>
      </c>
      <c r="G67" s="69"/>
      <c r="H67" s="73"/>
      <c r="I67" s="73"/>
      <c r="J67" s="72"/>
      <c r="K67" s="78">
        <f t="shared" si="0"/>
        <v>0</v>
      </c>
      <c r="L67" s="78">
        <f t="shared" si="1"/>
        <v>0</v>
      </c>
      <c r="M67" s="45">
        <f t="shared" si="2"/>
        <v>0</v>
      </c>
      <c r="N67" s="471"/>
      <c r="O67" s="471"/>
      <c r="P67" s="458"/>
      <c r="Q67" s="464"/>
      <c r="R67" s="458"/>
      <c r="S67" s="462"/>
      <c r="T67" s="464"/>
      <c r="U67" s="462"/>
      <c r="V67" s="460"/>
      <c r="W67" s="462"/>
      <c r="X67" s="464"/>
      <c r="Y67" s="458"/>
      <c r="Z67" s="466"/>
      <c r="AA67" s="466"/>
      <c r="AB67" s="491"/>
      <c r="AC67" s="473"/>
      <c r="AD67" s="74"/>
    </row>
    <row r="68" spans="1:30" ht="18" customHeight="1">
      <c r="A68" s="111"/>
      <c r="B68" s="97"/>
      <c r="C68" s="98"/>
      <c r="D68" s="42"/>
      <c r="E68" s="43" t="s">
        <v>67</v>
      </c>
      <c r="F68" s="44" t="s">
        <v>161</v>
      </c>
      <c r="G68" s="69">
        <v>2</v>
      </c>
      <c r="H68" s="73">
        <v>15</v>
      </c>
      <c r="I68" s="73">
        <v>60</v>
      </c>
      <c r="J68" s="72">
        <v>40</v>
      </c>
      <c r="K68" s="78">
        <f t="shared" si="0"/>
        <v>1.2</v>
      </c>
      <c r="L68" s="78">
        <f t="shared" si="1"/>
        <v>1.2</v>
      </c>
      <c r="M68" s="45">
        <f t="shared" si="2"/>
        <v>72</v>
      </c>
      <c r="N68" s="471"/>
      <c r="O68" s="471"/>
      <c r="P68" s="458"/>
      <c r="Q68" s="464"/>
      <c r="R68" s="458"/>
      <c r="S68" s="462"/>
      <c r="T68" s="464"/>
      <c r="U68" s="462"/>
      <c r="V68" s="460"/>
      <c r="W68" s="462"/>
      <c r="X68" s="464"/>
      <c r="Y68" s="458"/>
      <c r="Z68" s="466"/>
      <c r="AA68" s="466"/>
      <c r="AB68" s="491"/>
      <c r="AC68" s="473"/>
      <c r="AD68" s="74"/>
    </row>
    <row r="69" spans="1:30" ht="18" customHeight="1">
      <c r="A69" s="111"/>
      <c r="B69" s="97"/>
      <c r="C69" s="98"/>
      <c r="D69" s="42">
        <v>71400135405</v>
      </c>
      <c r="E69" s="43" t="s">
        <v>343</v>
      </c>
      <c r="F69" s="44" t="s">
        <v>289</v>
      </c>
      <c r="G69" s="69">
        <v>2</v>
      </c>
      <c r="H69" s="73">
        <v>15</v>
      </c>
      <c r="I69" s="73">
        <v>60</v>
      </c>
      <c r="J69" s="72">
        <v>38</v>
      </c>
      <c r="K69" s="78">
        <f t="shared" si="0"/>
        <v>1.2</v>
      </c>
      <c r="L69" s="78">
        <f t="shared" si="1"/>
        <v>1.2</v>
      </c>
      <c r="M69" s="45">
        <f t="shared" si="2"/>
        <v>72</v>
      </c>
      <c r="N69" s="471"/>
      <c r="O69" s="471"/>
      <c r="P69" s="458"/>
      <c r="Q69" s="464"/>
      <c r="R69" s="458"/>
      <c r="S69" s="462"/>
      <c r="T69" s="464"/>
      <c r="U69" s="462"/>
      <c r="V69" s="460"/>
      <c r="W69" s="462"/>
      <c r="X69" s="464"/>
      <c r="Y69" s="458"/>
      <c r="Z69" s="466"/>
      <c r="AA69" s="466"/>
      <c r="AB69" s="491"/>
      <c r="AC69" s="473"/>
      <c r="AD69" s="74"/>
    </row>
    <row r="70" spans="1:30" ht="18" customHeight="1">
      <c r="A70" s="111"/>
      <c r="B70" s="97"/>
      <c r="C70" s="98"/>
      <c r="D70" s="42">
        <v>21100094305</v>
      </c>
      <c r="E70" s="43" t="s">
        <v>232</v>
      </c>
      <c r="F70" s="44" t="s">
        <v>181</v>
      </c>
      <c r="G70" s="69">
        <v>2</v>
      </c>
      <c r="H70" s="73">
        <v>30</v>
      </c>
      <c r="I70" s="73">
        <v>60</v>
      </c>
      <c r="J70" s="72">
        <v>40</v>
      </c>
      <c r="K70" s="78">
        <f t="shared" si="0"/>
        <v>1.2</v>
      </c>
      <c r="L70" s="78">
        <f t="shared" si="1"/>
        <v>1.2</v>
      </c>
      <c r="M70" s="45">
        <f t="shared" si="2"/>
        <v>90</v>
      </c>
      <c r="N70" s="471"/>
      <c r="O70" s="471"/>
      <c r="P70" s="458"/>
      <c r="Q70" s="464"/>
      <c r="R70" s="458"/>
      <c r="S70" s="462"/>
      <c r="T70" s="464"/>
      <c r="U70" s="462"/>
      <c r="V70" s="460"/>
      <c r="W70" s="462"/>
      <c r="X70" s="464"/>
      <c r="Y70" s="458"/>
      <c r="Z70" s="466"/>
      <c r="AA70" s="466"/>
      <c r="AB70" s="491"/>
      <c r="AC70" s="473"/>
      <c r="AD70" s="74"/>
    </row>
    <row r="71" spans="1:30" ht="18" customHeight="1">
      <c r="A71" s="81"/>
      <c r="B71" s="97"/>
      <c r="C71" s="98"/>
      <c r="D71" s="42">
        <v>21100094306</v>
      </c>
      <c r="E71" s="43" t="s">
        <v>232</v>
      </c>
      <c r="F71" s="44" t="s">
        <v>165</v>
      </c>
      <c r="G71" s="84">
        <v>2</v>
      </c>
      <c r="H71" s="272">
        <v>30</v>
      </c>
      <c r="I71" s="273">
        <v>60</v>
      </c>
      <c r="J71" s="72">
        <v>17</v>
      </c>
      <c r="K71" s="78">
        <f t="shared" si="0"/>
        <v>1</v>
      </c>
      <c r="L71" s="78">
        <f t="shared" si="1"/>
        <v>1</v>
      </c>
      <c r="M71" s="45">
        <f t="shared" si="2"/>
        <v>75</v>
      </c>
      <c r="N71" s="445"/>
      <c r="O71" s="445"/>
      <c r="P71" s="458"/>
      <c r="Q71" s="464"/>
      <c r="R71" s="458"/>
      <c r="S71" s="462"/>
      <c r="T71" s="464"/>
      <c r="U71" s="462"/>
      <c r="V71" s="460"/>
      <c r="W71" s="462"/>
      <c r="X71" s="464"/>
      <c r="Y71" s="458"/>
      <c r="Z71" s="466"/>
      <c r="AA71" s="466"/>
      <c r="AB71" s="491"/>
      <c r="AC71" s="473"/>
      <c r="AD71" s="74"/>
    </row>
    <row r="72" spans="1:30" ht="18" customHeight="1">
      <c r="A72" s="81"/>
      <c r="B72" s="97"/>
      <c r="C72" s="98"/>
      <c r="D72" s="42">
        <v>21100119906</v>
      </c>
      <c r="E72" s="43" t="s">
        <v>159</v>
      </c>
      <c r="F72" s="44" t="s">
        <v>521</v>
      </c>
      <c r="G72" s="84">
        <v>2</v>
      </c>
      <c r="H72" s="272">
        <v>30</v>
      </c>
      <c r="I72" s="273"/>
      <c r="J72" s="72">
        <v>66</v>
      </c>
      <c r="K72" s="78">
        <f t="shared" si="0"/>
        <v>1.3</v>
      </c>
      <c r="L72" s="78">
        <f t="shared" si="1"/>
        <v>0</v>
      </c>
      <c r="M72" s="45">
        <f t="shared" si="2"/>
        <v>39</v>
      </c>
      <c r="N72" s="445"/>
      <c r="O72" s="445"/>
      <c r="P72" s="458"/>
      <c r="Q72" s="464"/>
      <c r="R72" s="458"/>
      <c r="S72" s="462"/>
      <c r="T72" s="464"/>
      <c r="U72" s="462"/>
      <c r="V72" s="460"/>
      <c r="W72" s="462"/>
      <c r="X72" s="464"/>
      <c r="Y72" s="458"/>
      <c r="Z72" s="466"/>
      <c r="AA72" s="466"/>
      <c r="AB72" s="491"/>
      <c r="AC72" s="473"/>
      <c r="AD72" s="74"/>
    </row>
    <row r="73" spans="1:30" ht="18" customHeight="1">
      <c r="A73" s="81"/>
      <c r="B73" s="97"/>
      <c r="C73" s="98"/>
      <c r="D73" s="42">
        <v>21100119906</v>
      </c>
      <c r="E73" s="43" t="s">
        <v>159</v>
      </c>
      <c r="F73" s="44" t="s">
        <v>364</v>
      </c>
      <c r="G73" s="84">
        <v>2</v>
      </c>
      <c r="H73" s="272"/>
      <c r="I73" s="273">
        <v>60</v>
      </c>
      <c r="J73" s="72">
        <v>33</v>
      </c>
      <c r="K73" s="78">
        <f t="shared" si="0"/>
        <v>0</v>
      </c>
      <c r="L73" s="78">
        <f t="shared" si="1"/>
        <v>1.1000000000000001</v>
      </c>
      <c r="M73" s="45">
        <f t="shared" si="2"/>
        <v>49.5</v>
      </c>
      <c r="N73" s="445"/>
      <c r="O73" s="445"/>
      <c r="P73" s="458"/>
      <c r="Q73" s="464"/>
      <c r="R73" s="458"/>
      <c r="S73" s="462"/>
      <c r="T73" s="464"/>
      <c r="U73" s="462"/>
      <c r="V73" s="460"/>
      <c r="W73" s="462"/>
      <c r="X73" s="464"/>
      <c r="Y73" s="458"/>
      <c r="Z73" s="466"/>
      <c r="AA73" s="466"/>
      <c r="AB73" s="491"/>
      <c r="AC73" s="473"/>
      <c r="AD73" s="74"/>
    </row>
    <row r="74" spans="1:30" s="183" customFormat="1" ht="18" customHeight="1">
      <c r="A74" s="111"/>
      <c r="B74" s="97"/>
      <c r="C74" s="98"/>
      <c r="D74" s="42">
        <v>21100119906</v>
      </c>
      <c r="E74" s="43" t="s">
        <v>159</v>
      </c>
      <c r="F74" s="44" t="s">
        <v>365</v>
      </c>
      <c r="G74" s="84">
        <v>2</v>
      </c>
      <c r="H74" s="272"/>
      <c r="I74" s="273">
        <v>60</v>
      </c>
      <c r="J74" s="72">
        <v>33</v>
      </c>
      <c r="K74" s="78">
        <f t="shared" si="0"/>
        <v>0</v>
      </c>
      <c r="L74" s="78">
        <f t="shared" si="1"/>
        <v>1.1000000000000001</v>
      </c>
      <c r="M74" s="45">
        <f t="shared" si="2"/>
        <v>49.5</v>
      </c>
      <c r="N74" s="471"/>
      <c r="O74" s="471"/>
      <c r="P74" s="458"/>
      <c r="Q74" s="464"/>
      <c r="R74" s="458"/>
      <c r="S74" s="462"/>
      <c r="T74" s="464"/>
      <c r="U74" s="462"/>
      <c r="V74" s="460"/>
      <c r="W74" s="462"/>
      <c r="X74" s="464"/>
      <c r="Y74" s="458"/>
      <c r="Z74" s="466"/>
      <c r="AA74" s="466"/>
      <c r="AB74" s="491"/>
      <c r="AC74" s="473"/>
      <c r="AD74" s="74"/>
    </row>
    <row r="75" spans="1:30" s="183" customFormat="1" ht="18" hidden="1" customHeight="1">
      <c r="A75" s="111"/>
      <c r="B75" s="97"/>
      <c r="C75" s="98"/>
      <c r="D75" s="42"/>
      <c r="E75" s="43"/>
      <c r="F75" s="44"/>
      <c r="G75" s="84"/>
      <c r="H75" s="272"/>
      <c r="I75" s="273"/>
      <c r="J75" s="72"/>
      <c r="K75" s="78"/>
      <c r="L75" s="78"/>
      <c r="M75" s="45"/>
      <c r="N75" s="471"/>
      <c r="O75" s="471"/>
      <c r="P75" s="458"/>
      <c r="Q75" s="464"/>
      <c r="R75" s="458"/>
      <c r="S75" s="462"/>
      <c r="T75" s="464"/>
      <c r="U75" s="462"/>
      <c r="V75" s="460"/>
      <c r="W75" s="462"/>
      <c r="X75" s="464"/>
      <c r="Y75" s="458"/>
      <c r="Z75" s="466"/>
      <c r="AA75" s="466"/>
      <c r="AB75" s="491"/>
      <c r="AC75" s="473"/>
      <c r="AD75" s="74"/>
    </row>
    <row r="76" spans="1:30" ht="18" hidden="1" customHeight="1">
      <c r="A76" s="81"/>
      <c r="B76" s="97"/>
      <c r="C76" s="98"/>
      <c r="D76" s="42"/>
      <c r="E76" s="43"/>
      <c r="F76" s="44"/>
      <c r="G76" s="69"/>
      <c r="H76" s="73"/>
      <c r="I76" s="73"/>
      <c r="J76" s="72"/>
      <c r="K76" s="78"/>
      <c r="L76" s="78"/>
      <c r="M76" s="45"/>
      <c r="N76" s="445"/>
      <c r="O76" s="445"/>
      <c r="P76" s="458"/>
      <c r="Q76" s="464"/>
      <c r="R76" s="458"/>
      <c r="S76" s="462"/>
      <c r="T76" s="464"/>
      <c r="U76" s="462"/>
      <c r="V76" s="460"/>
      <c r="W76" s="462"/>
      <c r="X76" s="464"/>
      <c r="Y76" s="458"/>
      <c r="Z76" s="466"/>
      <c r="AA76" s="466"/>
      <c r="AB76" s="491"/>
      <c r="AC76" s="473"/>
      <c r="AD76" s="74"/>
    </row>
    <row r="77" spans="1:30" ht="18" hidden="1" customHeight="1">
      <c r="A77" s="111"/>
      <c r="B77" s="97"/>
      <c r="C77" s="98"/>
      <c r="D77" s="42"/>
      <c r="E77" s="43"/>
      <c r="F77" s="44"/>
      <c r="G77" s="69"/>
      <c r="H77" s="73"/>
      <c r="I77" s="73"/>
      <c r="J77" s="72"/>
      <c r="K77" s="78"/>
      <c r="L77" s="78"/>
      <c r="M77" s="45"/>
      <c r="N77" s="471"/>
      <c r="O77" s="471"/>
      <c r="P77" s="458"/>
      <c r="Q77" s="464"/>
      <c r="R77" s="458"/>
      <c r="S77" s="462"/>
      <c r="T77" s="464"/>
      <c r="U77" s="462"/>
      <c r="V77" s="460"/>
      <c r="W77" s="462"/>
      <c r="X77" s="464"/>
      <c r="Y77" s="458"/>
      <c r="Z77" s="466"/>
      <c r="AA77" s="466"/>
      <c r="AB77" s="491"/>
      <c r="AC77" s="473"/>
      <c r="AD77" s="74"/>
    </row>
    <row r="78" spans="1:30" ht="18" hidden="1" customHeight="1">
      <c r="A78" s="81"/>
      <c r="B78" s="97"/>
      <c r="C78" s="98"/>
      <c r="D78" s="42"/>
      <c r="E78" s="43"/>
      <c r="F78" s="44"/>
      <c r="G78" s="69"/>
      <c r="H78" s="73"/>
      <c r="I78" s="73"/>
      <c r="J78" s="72"/>
      <c r="K78" s="78">
        <f t="shared" si="0"/>
        <v>0</v>
      </c>
      <c r="L78" s="78">
        <f t="shared" si="1"/>
        <v>0</v>
      </c>
      <c r="M78" s="45">
        <f t="shared" si="2"/>
        <v>0</v>
      </c>
      <c r="N78" s="445"/>
      <c r="O78" s="445"/>
      <c r="P78" s="458"/>
      <c r="Q78" s="464"/>
      <c r="R78" s="458"/>
      <c r="S78" s="462"/>
      <c r="T78" s="464"/>
      <c r="U78" s="462"/>
      <c r="V78" s="460"/>
      <c r="W78" s="462"/>
      <c r="X78" s="464"/>
      <c r="Y78" s="458"/>
      <c r="Z78" s="466"/>
      <c r="AA78" s="466"/>
      <c r="AB78" s="491"/>
      <c r="AC78" s="473"/>
      <c r="AD78" s="74"/>
    </row>
    <row r="79" spans="1:30" ht="18" hidden="1" customHeight="1">
      <c r="A79" s="81"/>
      <c r="B79" s="97"/>
      <c r="C79" s="98"/>
      <c r="D79" s="42"/>
      <c r="E79" s="43"/>
      <c r="F79" s="44"/>
      <c r="G79" s="69"/>
      <c r="H79" s="73"/>
      <c r="I79" s="73"/>
      <c r="J79" s="72"/>
      <c r="K79" s="78">
        <f t="shared" si="0"/>
        <v>0</v>
      </c>
      <c r="L79" s="78">
        <f t="shared" si="1"/>
        <v>0</v>
      </c>
      <c r="M79" s="45">
        <f t="shared" si="2"/>
        <v>0</v>
      </c>
      <c r="N79" s="440"/>
      <c r="O79" s="440"/>
      <c r="P79" s="490"/>
      <c r="Q79" s="485"/>
      <c r="R79" s="490"/>
      <c r="S79" s="484"/>
      <c r="T79" s="485"/>
      <c r="U79" s="484"/>
      <c r="V79" s="514"/>
      <c r="W79" s="484"/>
      <c r="X79" s="485"/>
      <c r="Y79" s="490"/>
      <c r="Z79" s="492"/>
      <c r="AA79" s="492"/>
      <c r="AB79" s="498"/>
      <c r="AC79" s="497"/>
      <c r="AD79" s="74"/>
    </row>
    <row r="80" spans="1:30" ht="18" customHeight="1">
      <c r="A80" s="94">
        <v>4</v>
      </c>
      <c r="B80" s="258" t="s">
        <v>84</v>
      </c>
      <c r="C80" s="259" t="s">
        <v>85</v>
      </c>
      <c r="D80" s="42">
        <v>71400174003</v>
      </c>
      <c r="E80" s="43" t="s">
        <v>327</v>
      </c>
      <c r="F80" s="44" t="s">
        <v>328</v>
      </c>
      <c r="G80" s="69">
        <v>1</v>
      </c>
      <c r="H80" s="274">
        <v>30</v>
      </c>
      <c r="I80" s="274">
        <v>0</v>
      </c>
      <c r="J80" s="72">
        <v>60</v>
      </c>
      <c r="K80" s="78">
        <f t="shared" si="0"/>
        <v>1.2</v>
      </c>
      <c r="L80" s="78">
        <f t="shared" si="1"/>
        <v>0</v>
      </c>
      <c r="M80" s="45">
        <f t="shared" si="2"/>
        <v>36</v>
      </c>
      <c r="N80" s="479">
        <v>64.5</v>
      </c>
      <c r="O80" s="463">
        <v>0</v>
      </c>
      <c r="P80" s="457">
        <f>SUM(M80:M99)+N80+O80</f>
        <v>769.5</v>
      </c>
      <c r="Q80" s="463">
        <v>0</v>
      </c>
      <c r="R80" s="457">
        <v>0</v>
      </c>
      <c r="S80" s="461">
        <v>430</v>
      </c>
      <c r="T80" s="463">
        <v>430</v>
      </c>
      <c r="U80" s="461">
        <v>112</v>
      </c>
      <c r="V80" s="459">
        <v>112</v>
      </c>
      <c r="W80" s="461">
        <v>56</v>
      </c>
      <c r="X80" s="463">
        <v>56</v>
      </c>
      <c r="Y80" s="457">
        <f>ROUND((P80-T80),1)</f>
        <v>339.5</v>
      </c>
      <c r="Z80" s="465">
        <f>IF(OR(SUM(V80:V99)="",SUM(Q80:Q99)=""),0,IF(OR(SUM(U80:U99)=320,SUM(V80:V99)&gt;0),ROUND((SUM(Q80:Q99)-SUM(V80:V99)),1),0))</f>
        <v>-112</v>
      </c>
      <c r="AA80" s="465">
        <f>IF(OR(SUM(X80:X99)="",SUM(R80:R99)=""),0,IF(OR(SUM(W80:W99)=160,SUM(X80:X99)&gt;0),ROUND((SUM(R80:R99)-SUM(X80:X99)),1),0))</f>
        <v>-56</v>
      </c>
      <c r="AB80" s="483"/>
      <c r="AC80" s="472">
        <f>SUM(Y80:AA99)</f>
        <v>171.5</v>
      </c>
      <c r="AD80" s="74"/>
    </row>
    <row r="81" spans="1:30" ht="18" customHeight="1">
      <c r="A81" s="81"/>
      <c r="B81" s="260"/>
      <c r="C81" s="261"/>
      <c r="D81" s="42">
        <v>71400174004</v>
      </c>
      <c r="E81" s="43" t="s">
        <v>327</v>
      </c>
      <c r="F81" s="44" t="s">
        <v>329</v>
      </c>
      <c r="G81" s="69">
        <v>1</v>
      </c>
      <c r="H81" s="274">
        <v>30</v>
      </c>
      <c r="I81" s="274">
        <v>0</v>
      </c>
      <c r="J81" s="72">
        <v>60</v>
      </c>
      <c r="K81" s="78">
        <f t="shared" ref="K81:K93" si="5">IF(OR(LEFT(E81,2)="ĐA",LEFT(E81,2)="DA",LEFT(E81,5)="Đồ án",LEFT(E81,5)="Đồán ",LEFT(E81,9)="Sinh hoạt",LEFT(E81,9)="sinh hoạt",LEFT(E81,6)="Cố vấn",LEFT(E81,6)="cố vấn",LEFT(E81,4)="cvht",LEFT(E81,4)="CVHT",LEFT(E81,4)="shcn",LEFT(E81,4)="SHCN"),0,(IF(AND(H81&gt;0,J81&gt;0),IF(J81&gt;60,1.3,IF(J81&gt;35,1.2,1)),0)))</f>
        <v>1.2</v>
      </c>
      <c r="L81" s="78">
        <f t="shared" ref="L81:L93" si="6">IF(OR(LEFT(E81,2)="ĐA",LEFT(E81,2)="DA",LEFT(E81,5)="Đồ án",LEFT(E81,5)="Đồán "),0,IF(AND(J81&gt;0,I81&gt;0),IF(AND(OR(LEFT(E81,4)="GDQP",LEFT(E81,4)="gdqp",LEFT(E81,19)="Giáo dục quốc phòng"),J81&gt;50),1.3,IF(J81&gt;35,1.2,IF(J81&gt;29,1.1,1))),0))</f>
        <v>0</v>
      </c>
      <c r="M81" s="45">
        <f t="shared" ref="M81:M93" si="7">ROUND(IF(OR(LEFT(E81,2)="ĐA",LEFT(E81,2)="DA",LEFT(E81,5)="Đồ án",LEFT(E81,5)="Đồán "),J81*0.5,(IF(H81&gt;0,H81*K81,"0")+IF(I81&gt;0,(I81*0.75)*L81,"0"))),1)</f>
        <v>36</v>
      </c>
      <c r="N81" s="445"/>
      <c r="O81" s="445"/>
      <c r="P81" s="458"/>
      <c r="Q81" s="464"/>
      <c r="R81" s="458"/>
      <c r="S81" s="462"/>
      <c r="T81" s="464"/>
      <c r="U81" s="462"/>
      <c r="V81" s="460"/>
      <c r="W81" s="462"/>
      <c r="X81" s="464"/>
      <c r="Y81" s="458"/>
      <c r="Z81" s="466"/>
      <c r="AA81" s="466"/>
      <c r="AB81" s="491"/>
      <c r="AC81" s="473"/>
      <c r="AD81" s="74"/>
    </row>
    <row r="82" spans="1:30" ht="18" customHeight="1">
      <c r="A82" s="81"/>
      <c r="B82" s="97"/>
      <c r="C82" s="98"/>
      <c r="D82" s="42">
        <v>71400174001</v>
      </c>
      <c r="E82" s="43" t="s">
        <v>327</v>
      </c>
      <c r="F82" s="44" t="s">
        <v>241</v>
      </c>
      <c r="G82" s="69">
        <v>1</v>
      </c>
      <c r="H82" s="274">
        <v>30</v>
      </c>
      <c r="I82" s="274">
        <v>0</v>
      </c>
      <c r="J82" s="72">
        <v>74</v>
      </c>
      <c r="K82" s="78">
        <f t="shared" si="5"/>
        <v>1.3</v>
      </c>
      <c r="L82" s="78">
        <f t="shared" si="6"/>
        <v>0</v>
      </c>
      <c r="M82" s="45">
        <f t="shared" si="7"/>
        <v>39</v>
      </c>
      <c r="N82" s="445"/>
      <c r="O82" s="445"/>
      <c r="P82" s="458"/>
      <c r="Q82" s="464"/>
      <c r="R82" s="458"/>
      <c r="S82" s="462"/>
      <c r="T82" s="464"/>
      <c r="U82" s="462"/>
      <c r="V82" s="460"/>
      <c r="W82" s="462"/>
      <c r="X82" s="464"/>
      <c r="Y82" s="458"/>
      <c r="Z82" s="466"/>
      <c r="AA82" s="466"/>
      <c r="AB82" s="491"/>
      <c r="AC82" s="473"/>
      <c r="AD82" s="74"/>
    </row>
    <row r="83" spans="1:30" ht="18" customHeight="1">
      <c r="A83" s="81"/>
      <c r="B83" s="97"/>
      <c r="C83" s="98"/>
      <c r="D83" s="42">
        <v>21100001401</v>
      </c>
      <c r="E83" s="43" t="s">
        <v>327</v>
      </c>
      <c r="F83" s="44" t="s">
        <v>187</v>
      </c>
      <c r="G83" s="69">
        <v>1</v>
      </c>
      <c r="H83" s="274">
        <v>30</v>
      </c>
      <c r="I83" s="274">
        <v>0</v>
      </c>
      <c r="J83" s="72">
        <v>33</v>
      </c>
      <c r="K83" s="78">
        <f t="shared" si="5"/>
        <v>1</v>
      </c>
      <c r="L83" s="78">
        <f t="shared" si="6"/>
        <v>0</v>
      </c>
      <c r="M83" s="45">
        <f t="shared" si="7"/>
        <v>30</v>
      </c>
      <c r="N83" s="445"/>
      <c r="O83" s="445"/>
      <c r="P83" s="458"/>
      <c r="Q83" s="464"/>
      <c r="R83" s="458"/>
      <c r="S83" s="462"/>
      <c r="T83" s="464"/>
      <c r="U83" s="462"/>
      <c r="V83" s="460"/>
      <c r="W83" s="462"/>
      <c r="X83" s="464"/>
      <c r="Y83" s="458"/>
      <c r="Z83" s="466"/>
      <c r="AA83" s="466"/>
      <c r="AB83" s="491"/>
      <c r="AC83" s="473"/>
      <c r="AD83" s="74"/>
    </row>
    <row r="84" spans="1:30" ht="18" customHeight="1">
      <c r="A84" s="81"/>
      <c r="B84" s="97"/>
      <c r="C84" s="98"/>
      <c r="D84" s="42">
        <v>21100119806</v>
      </c>
      <c r="E84" s="43" t="s">
        <v>159</v>
      </c>
      <c r="F84" s="44" t="s">
        <v>233</v>
      </c>
      <c r="G84" s="69">
        <v>1</v>
      </c>
      <c r="H84" s="274">
        <v>30</v>
      </c>
      <c r="I84" s="274">
        <v>0</v>
      </c>
      <c r="J84" s="72">
        <v>62</v>
      </c>
      <c r="K84" s="78">
        <f t="shared" si="5"/>
        <v>1.3</v>
      </c>
      <c r="L84" s="78">
        <f t="shared" si="6"/>
        <v>0</v>
      </c>
      <c r="M84" s="45">
        <f t="shared" si="7"/>
        <v>39</v>
      </c>
      <c r="N84" s="445"/>
      <c r="O84" s="445"/>
      <c r="P84" s="458"/>
      <c r="Q84" s="464"/>
      <c r="R84" s="458"/>
      <c r="S84" s="462"/>
      <c r="T84" s="464"/>
      <c r="U84" s="462"/>
      <c r="V84" s="460"/>
      <c r="W84" s="462"/>
      <c r="X84" s="464"/>
      <c r="Y84" s="458"/>
      <c r="Z84" s="466"/>
      <c r="AA84" s="466"/>
      <c r="AB84" s="491"/>
      <c r="AC84" s="473"/>
      <c r="AD84" s="74"/>
    </row>
    <row r="85" spans="1:30" s="183" customFormat="1" ht="18" customHeight="1">
      <c r="A85" s="111"/>
      <c r="B85" s="97"/>
      <c r="C85" s="98"/>
      <c r="D85" s="42">
        <v>21100119806</v>
      </c>
      <c r="E85" s="43" t="s">
        <v>447</v>
      </c>
      <c r="F85" s="44" t="s">
        <v>417</v>
      </c>
      <c r="G85" s="69">
        <v>1</v>
      </c>
      <c r="H85" s="274">
        <v>0</v>
      </c>
      <c r="I85" s="274">
        <v>60</v>
      </c>
      <c r="J85" s="72">
        <v>35</v>
      </c>
      <c r="K85" s="78">
        <f t="shared" si="5"/>
        <v>0</v>
      </c>
      <c r="L85" s="78">
        <f t="shared" si="6"/>
        <v>1.1000000000000001</v>
      </c>
      <c r="M85" s="45">
        <f t="shared" si="7"/>
        <v>49.5</v>
      </c>
      <c r="N85" s="471"/>
      <c r="O85" s="471"/>
      <c r="P85" s="458"/>
      <c r="Q85" s="464"/>
      <c r="R85" s="458"/>
      <c r="S85" s="462"/>
      <c r="T85" s="464"/>
      <c r="U85" s="462"/>
      <c r="V85" s="460"/>
      <c r="W85" s="462"/>
      <c r="X85" s="464"/>
      <c r="Y85" s="458"/>
      <c r="Z85" s="466"/>
      <c r="AA85" s="466"/>
      <c r="AB85" s="491"/>
      <c r="AC85" s="473"/>
      <c r="AD85" s="74"/>
    </row>
    <row r="86" spans="1:30" s="183" customFormat="1" ht="18" customHeight="1">
      <c r="A86" s="111"/>
      <c r="B86" s="97"/>
      <c r="C86" s="98"/>
      <c r="D86" s="42">
        <v>21100094301</v>
      </c>
      <c r="E86" s="43" t="s">
        <v>330</v>
      </c>
      <c r="F86" s="44" t="s">
        <v>183</v>
      </c>
      <c r="G86" s="69">
        <v>1</v>
      </c>
      <c r="H86" s="274">
        <v>30</v>
      </c>
      <c r="I86" s="274">
        <v>60</v>
      </c>
      <c r="J86" s="72">
        <v>33</v>
      </c>
      <c r="K86" s="78">
        <f t="shared" si="5"/>
        <v>1</v>
      </c>
      <c r="L86" s="78">
        <f t="shared" si="6"/>
        <v>1.1000000000000001</v>
      </c>
      <c r="M86" s="45">
        <f t="shared" si="7"/>
        <v>79.5</v>
      </c>
      <c r="N86" s="471"/>
      <c r="O86" s="471"/>
      <c r="P86" s="458"/>
      <c r="Q86" s="464"/>
      <c r="R86" s="458"/>
      <c r="S86" s="462"/>
      <c r="T86" s="464"/>
      <c r="U86" s="462"/>
      <c r="V86" s="460"/>
      <c r="W86" s="462"/>
      <c r="X86" s="464"/>
      <c r="Y86" s="458"/>
      <c r="Z86" s="466"/>
      <c r="AA86" s="466"/>
      <c r="AB86" s="491"/>
      <c r="AC86" s="473"/>
      <c r="AD86" s="74"/>
    </row>
    <row r="87" spans="1:30" ht="18" customHeight="1">
      <c r="A87" s="81"/>
      <c r="B87" s="97"/>
      <c r="C87" s="98"/>
      <c r="D87" s="42" t="s">
        <v>503</v>
      </c>
      <c r="E87" s="43" t="s">
        <v>327</v>
      </c>
      <c r="F87" s="44" t="s">
        <v>247</v>
      </c>
      <c r="G87" s="69">
        <v>2</v>
      </c>
      <c r="H87" s="274">
        <v>30</v>
      </c>
      <c r="I87" s="274">
        <v>0</v>
      </c>
      <c r="J87" s="72">
        <v>70</v>
      </c>
      <c r="K87" s="78">
        <f t="shared" si="5"/>
        <v>1.3</v>
      </c>
      <c r="L87" s="78">
        <f t="shared" si="6"/>
        <v>0</v>
      </c>
      <c r="M87" s="45">
        <f t="shared" si="7"/>
        <v>39</v>
      </c>
      <c r="N87" s="445"/>
      <c r="O87" s="445"/>
      <c r="P87" s="458"/>
      <c r="Q87" s="464"/>
      <c r="R87" s="458"/>
      <c r="S87" s="462"/>
      <c r="T87" s="464"/>
      <c r="U87" s="462"/>
      <c r="V87" s="460"/>
      <c r="W87" s="462"/>
      <c r="X87" s="464"/>
      <c r="Y87" s="458"/>
      <c r="Z87" s="466"/>
      <c r="AA87" s="466"/>
      <c r="AB87" s="491"/>
      <c r="AC87" s="473"/>
      <c r="AD87" s="74"/>
    </row>
    <row r="88" spans="1:30" ht="18" customHeight="1">
      <c r="A88" s="81"/>
      <c r="B88" s="97"/>
      <c r="C88" s="98"/>
      <c r="D88" s="42" t="s">
        <v>504</v>
      </c>
      <c r="E88" s="43" t="s">
        <v>232</v>
      </c>
      <c r="F88" s="44" t="s">
        <v>181</v>
      </c>
      <c r="G88" s="69">
        <v>2</v>
      </c>
      <c r="H88" s="274">
        <v>30</v>
      </c>
      <c r="I88" s="274">
        <v>60</v>
      </c>
      <c r="J88" s="72">
        <v>50</v>
      </c>
      <c r="K88" s="78">
        <f t="shared" si="5"/>
        <v>1.2</v>
      </c>
      <c r="L88" s="78">
        <f t="shared" si="6"/>
        <v>1.2</v>
      </c>
      <c r="M88" s="45">
        <f t="shared" si="7"/>
        <v>90</v>
      </c>
      <c r="N88" s="445"/>
      <c r="O88" s="445"/>
      <c r="P88" s="458"/>
      <c r="Q88" s="464"/>
      <c r="R88" s="458"/>
      <c r="S88" s="462"/>
      <c r="T88" s="464"/>
      <c r="U88" s="462"/>
      <c r="V88" s="460"/>
      <c r="W88" s="462"/>
      <c r="X88" s="464"/>
      <c r="Y88" s="458"/>
      <c r="Z88" s="466"/>
      <c r="AA88" s="466"/>
      <c r="AB88" s="491"/>
      <c r="AC88" s="473"/>
      <c r="AD88" s="74"/>
    </row>
    <row r="89" spans="1:30" ht="18" customHeight="1">
      <c r="A89" s="81"/>
      <c r="B89" s="97"/>
      <c r="C89" s="98"/>
      <c r="D89" s="42" t="s">
        <v>505</v>
      </c>
      <c r="E89" s="43" t="s">
        <v>232</v>
      </c>
      <c r="F89" s="44" t="s">
        <v>233</v>
      </c>
      <c r="G89" s="69">
        <v>2</v>
      </c>
      <c r="H89" s="274">
        <v>30</v>
      </c>
      <c r="I89" s="274">
        <v>0</v>
      </c>
      <c r="J89" s="72">
        <v>70</v>
      </c>
      <c r="K89" s="78">
        <f t="shared" si="5"/>
        <v>1.3</v>
      </c>
      <c r="L89" s="78">
        <f t="shared" si="6"/>
        <v>0</v>
      </c>
      <c r="M89" s="45">
        <f t="shared" si="7"/>
        <v>39</v>
      </c>
      <c r="N89" s="445"/>
      <c r="O89" s="445"/>
      <c r="P89" s="458"/>
      <c r="Q89" s="464"/>
      <c r="R89" s="458"/>
      <c r="S89" s="462"/>
      <c r="T89" s="464"/>
      <c r="U89" s="462"/>
      <c r="V89" s="460"/>
      <c r="W89" s="462"/>
      <c r="X89" s="464"/>
      <c r="Y89" s="458"/>
      <c r="Z89" s="466"/>
      <c r="AA89" s="466"/>
      <c r="AB89" s="491"/>
      <c r="AC89" s="473"/>
      <c r="AD89" s="74"/>
    </row>
    <row r="90" spans="1:30" ht="21.75" customHeight="1">
      <c r="A90" s="81"/>
      <c r="B90" s="97"/>
      <c r="C90" s="98"/>
      <c r="D90" s="42" t="s">
        <v>505</v>
      </c>
      <c r="E90" s="43" t="s">
        <v>506</v>
      </c>
      <c r="F90" s="44" t="s">
        <v>233</v>
      </c>
      <c r="G90" s="69">
        <v>2</v>
      </c>
      <c r="H90" s="274">
        <v>0</v>
      </c>
      <c r="I90" s="274">
        <v>60</v>
      </c>
      <c r="J90" s="72">
        <v>35</v>
      </c>
      <c r="K90" s="78">
        <f t="shared" si="5"/>
        <v>0</v>
      </c>
      <c r="L90" s="78">
        <f t="shared" si="6"/>
        <v>1.1000000000000001</v>
      </c>
      <c r="M90" s="45">
        <f t="shared" si="7"/>
        <v>49.5</v>
      </c>
      <c r="N90" s="445"/>
      <c r="O90" s="445"/>
      <c r="P90" s="458"/>
      <c r="Q90" s="464"/>
      <c r="R90" s="458"/>
      <c r="S90" s="462"/>
      <c r="T90" s="464"/>
      <c r="U90" s="462"/>
      <c r="V90" s="460"/>
      <c r="W90" s="462"/>
      <c r="X90" s="464"/>
      <c r="Y90" s="458"/>
      <c r="Z90" s="466"/>
      <c r="AA90" s="466"/>
      <c r="AB90" s="491"/>
      <c r="AC90" s="473"/>
      <c r="AD90" s="74"/>
    </row>
    <row r="91" spans="1:30" ht="18" customHeight="1">
      <c r="A91" s="81"/>
      <c r="B91" s="97"/>
      <c r="C91" s="98"/>
      <c r="D91" s="42" t="s">
        <v>505</v>
      </c>
      <c r="E91" s="43" t="s">
        <v>507</v>
      </c>
      <c r="F91" s="44" t="s">
        <v>233</v>
      </c>
      <c r="G91" s="69">
        <v>2</v>
      </c>
      <c r="H91" s="274">
        <v>0</v>
      </c>
      <c r="I91" s="274">
        <v>60</v>
      </c>
      <c r="J91" s="72">
        <v>35</v>
      </c>
      <c r="K91" s="78">
        <f t="shared" si="5"/>
        <v>0</v>
      </c>
      <c r="L91" s="78">
        <f t="shared" si="6"/>
        <v>1.1000000000000001</v>
      </c>
      <c r="M91" s="45">
        <f t="shared" si="7"/>
        <v>49.5</v>
      </c>
      <c r="N91" s="445"/>
      <c r="O91" s="445"/>
      <c r="P91" s="458"/>
      <c r="Q91" s="464"/>
      <c r="R91" s="458"/>
      <c r="S91" s="462"/>
      <c r="T91" s="464"/>
      <c r="U91" s="462"/>
      <c r="V91" s="460"/>
      <c r="W91" s="462"/>
      <c r="X91" s="464"/>
      <c r="Y91" s="458"/>
      <c r="Z91" s="466"/>
      <c r="AA91" s="466"/>
      <c r="AB91" s="491"/>
      <c r="AC91" s="473"/>
      <c r="AD91" s="74"/>
    </row>
    <row r="92" spans="1:30" ht="18" customHeight="1">
      <c r="A92" s="81"/>
      <c r="B92" s="97"/>
      <c r="C92" s="98"/>
      <c r="D92" s="42" t="s">
        <v>508</v>
      </c>
      <c r="E92" s="43" t="s">
        <v>159</v>
      </c>
      <c r="F92" s="44" t="s">
        <v>509</v>
      </c>
      <c r="G92" s="69">
        <v>2</v>
      </c>
      <c r="H92" s="274">
        <v>30</v>
      </c>
      <c r="I92" s="274">
        <v>0</v>
      </c>
      <c r="J92" s="72">
        <v>70</v>
      </c>
      <c r="K92" s="78">
        <f t="shared" si="5"/>
        <v>1.3</v>
      </c>
      <c r="L92" s="78">
        <f t="shared" si="6"/>
        <v>0</v>
      </c>
      <c r="M92" s="45">
        <f t="shared" si="7"/>
        <v>39</v>
      </c>
      <c r="N92" s="445"/>
      <c r="O92" s="445"/>
      <c r="P92" s="458"/>
      <c r="Q92" s="464"/>
      <c r="R92" s="458"/>
      <c r="S92" s="462"/>
      <c r="T92" s="464"/>
      <c r="U92" s="462"/>
      <c r="V92" s="460"/>
      <c r="W92" s="462"/>
      <c r="X92" s="464"/>
      <c r="Y92" s="458"/>
      <c r="Z92" s="466"/>
      <c r="AA92" s="466"/>
      <c r="AB92" s="491"/>
      <c r="AC92" s="473"/>
      <c r="AD92" s="74"/>
    </row>
    <row r="93" spans="1:30" ht="18" customHeight="1">
      <c r="A93" s="81"/>
      <c r="B93" s="97"/>
      <c r="C93" s="98"/>
      <c r="D93" s="42" t="s">
        <v>510</v>
      </c>
      <c r="E93" s="43" t="s">
        <v>159</v>
      </c>
      <c r="F93" s="44" t="s">
        <v>511</v>
      </c>
      <c r="G93" s="69">
        <v>2</v>
      </c>
      <c r="H93" s="274">
        <v>30</v>
      </c>
      <c r="I93" s="73">
        <v>60</v>
      </c>
      <c r="J93" s="72">
        <v>50</v>
      </c>
      <c r="K93" s="78">
        <f t="shared" si="5"/>
        <v>1.2</v>
      </c>
      <c r="L93" s="78">
        <f t="shared" si="6"/>
        <v>1.2</v>
      </c>
      <c r="M93" s="45">
        <f t="shared" si="7"/>
        <v>90</v>
      </c>
      <c r="N93" s="445"/>
      <c r="O93" s="445"/>
      <c r="P93" s="458"/>
      <c r="Q93" s="464"/>
      <c r="R93" s="458"/>
      <c r="S93" s="462"/>
      <c r="T93" s="464"/>
      <c r="U93" s="462"/>
      <c r="V93" s="460"/>
      <c r="W93" s="462"/>
      <c r="X93" s="464"/>
      <c r="Y93" s="458"/>
      <c r="Z93" s="466"/>
      <c r="AA93" s="466"/>
      <c r="AB93" s="491"/>
      <c r="AC93" s="473"/>
      <c r="AD93" s="74"/>
    </row>
    <row r="94" spans="1:30" ht="18" hidden="1" customHeight="1">
      <c r="A94" s="81"/>
      <c r="B94" s="62"/>
      <c r="C94" s="98"/>
      <c r="D94" s="42"/>
      <c r="E94" s="43"/>
      <c r="F94" s="154"/>
      <c r="G94" s="69"/>
      <c r="H94" s="274"/>
      <c r="I94" s="73"/>
      <c r="J94" s="72"/>
      <c r="K94" s="78"/>
      <c r="L94" s="78"/>
      <c r="M94" s="45"/>
      <c r="N94" s="445"/>
      <c r="O94" s="445"/>
      <c r="P94" s="458"/>
      <c r="Q94" s="464"/>
      <c r="R94" s="458"/>
      <c r="S94" s="462"/>
      <c r="T94" s="464"/>
      <c r="U94" s="462"/>
      <c r="V94" s="460"/>
      <c r="W94" s="462"/>
      <c r="X94" s="464"/>
      <c r="Y94" s="458"/>
      <c r="Z94" s="466"/>
      <c r="AA94" s="466"/>
      <c r="AB94" s="491"/>
      <c r="AC94" s="473"/>
      <c r="AD94" s="74"/>
    </row>
    <row r="95" spans="1:30" ht="18" hidden="1" customHeight="1">
      <c r="A95" s="81"/>
      <c r="B95" s="97"/>
      <c r="C95" s="98"/>
      <c r="D95" s="42"/>
      <c r="E95" s="43"/>
      <c r="F95" s="44"/>
      <c r="G95" s="69"/>
      <c r="H95" s="274"/>
      <c r="I95" s="73"/>
      <c r="J95" s="72"/>
      <c r="K95" s="78"/>
      <c r="L95" s="78"/>
      <c r="M95" s="45"/>
      <c r="N95" s="445"/>
      <c r="O95" s="445"/>
      <c r="P95" s="458"/>
      <c r="Q95" s="464"/>
      <c r="R95" s="458"/>
      <c r="S95" s="462"/>
      <c r="T95" s="464"/>
      <c r="U95" s="462"/>
      <c r="V95" s="460"/>
      <c r="W95" s="462"/>
      <c r="X95" s="464"/>
      <c r="Y95" s="458"/>
      <c r="Z95" s="466"/>
      <c r="AA95" s="466"/>
      <c r="AB95" s="491"/>
      <c r="AC95" s="473"/>
      <c r="AD95" s="74"/>
    </row>
    <row r="96" spans="1:30" ht="18" hidden="1" customHeight="1">
      <c r="A96" s="81"/>
      <c r="B96" s="97"/>
      <c r="C96" s="98"/>
      <c r="D96" s="42"/>
      <c r="E96" s="43"/>
      <c r="F96" s="154"/>
      <c r="G96" s="69"/>
      <c r="H96" s="274"/>
      <c r="I96" s="73"/>
      <c r="J96" s="72"/>
      <c r="K96" s="78"/>
      <c r="L96" s="78"/>
      <c r="M96" s="45"/>
      <c r="N96" s="445"/>
      <c r="O96" s="445"/>
      <c r="P96" s="458"/>
      <c r="Q96" s="464"/>
      <c r="R96" s="458"/>
      <c r="S96" s="462"/>
      <c r="T96" s="464"/>
      <c r="U96" s="462"/>
      <c r="V96" s="460"/>
      <c r="W96" s="462"/>
      <c r="X96" s="464"/>
      <c r="Y96" s="458"/>
      <c r="Z96" s="466"/>
      <c r="AA96" s="466"/>
      <c r="AB96" s="491"/>
      <c r="AC96" s="473"/>
      <c r="AD96" s="74"/>
    </row>
    <row r="97" spans="1:30" ht="18" hidden="1" customHeight="1">
      <c r="A97" s="111"/>
      <c r="B97" s="97"/>
      <c r="C97" s="98"/>
      <c r="D97" s="42"/>
      <c r="E97" s="43"/>
      <c r="F97" s="44"/>
      <c r="G97" s="69"/>
      <c r="H97" s="274"/>
      <c r="I97" s="73"/>
      <c r="J97" s="72"/>
      <c r="K97" s="78"/>
      <c r="L97" s="78"/>
      <c r="M97" s="45"/>
      <c r="N97" s="471"/>
      <c r="O97" s="471"/>
      <c r="P97" s="458"/>
      <c r="Q97" s="464"/>
      <c r="R97" s="458"/>
      <c r="S97" s="462"/>
      <c r="T97" s="464"/>
      <c r="U97" s="462"/>
      <c r="V97" s="460"/>
      <c r="W97" s="462"/>
      <c r="X97" s="464"/>
      <c r="Y97" s="458"/>
      <c r="Z97" s="466"/>
      <c r="AA97" s="466"/>
      <c r="AB97" s="491"/>
      <c r="AC97" s="473"/>
      <c r="AD97" s="74"/>
    </row>
    <row r="98" spans="1:30" ht="18" hidden="1" customHeight="1">
      <c r="A98" s="111"/>
      <c r="B98" s="97"/>
      <c r="C98" s="98"/>
      <c r="D98" s="42"/>
      <c r="E98" s="43"/>
      <c r="F98" s="154"/>
      <c r="G98" s="69"/>
      <c r="H98" s="274"/>
      <c r="I98" s="73"/>
      <c r="J98" s="72"/>
      <c r="K98" s="78"/>
      <c r="L98" s="78"/>
      <c r="M98" s="45"/>
      <c r="N98" s="471"/>
      <c r="O98" s="471"/>
      <c r="P98" s="458"/>
      <c r="Q98" s="464"/>
      <c r="R98" s="458"/>
      <c r="S98" s="462"/>
      <c r="T98" s="464"/>
      <c r="U98" s="462"/>
      <c r="V98" s="460"/>
      <c r="W98" s="462"/>
      <c r="X98" s="464"/>
      <c r="Y98" s="458"/>
      <c r="Z98" s="466"/>
      <c r="AA98" s="466"/>
      <c r="AB98" s="491"/>
      <c r="AC98" s="473"/>
      <c r="AD98" s="74"/>
    </row>
    <row r="99" spans="1:30" ht="18" hidden="1" customHeight="1">
      <c r="A99" s="81"/>
      <c r="B99" s="97"/>
      <c r="C99" s="98"/>
      <c r="D99" s="42"/>
      <c r="E99" s="43"/>
      <c r="F99" s="44"/>
      <c r="G99" s="69"/>
      <c r="H99" s="274"/>
      <c r="I99" s="274"/>
      <c r="J99" s="72"/>
      <c r="K99" s="78"/>
      <c r="L99" s="78"/>
      <c r="M99" s="45"/>
      <c r="N99" s="445"/>
      <c r="O99" s="445"/>
      <c r="P99" s="490"/>
      <c r="Q99" s="485"/>
      <c r="R99" s="490"/>
      <c r="S99" s="484"/>
      <c r="T99" s="485"/>
      <c r="U99" s="484"/>
      <c r="V99" s="514"/>
      <c r="W99" s="484"/>
      <c r="X99" s="485"/>
      <c r="Y99" s="490"/>
      <c r="Z99" s="492"/>
      <c r="AA99" s="492"/>
      <c r="AB99" s="498"/>
      <c r="AC99" s="497"/>
      <c r="AD99" s="74"/>
    </row>
    <row r="100" spans="1:30" ht="18" customHeight="1">
      <c r="A100" s="94">
        <v>5</v>
      </c>
      <c r="B100" s="258" t="s">
        <v>86</v>
      </c>
      <c r="C100" s="259" t="s">
        <v>87</v>
      </c>
      <c r="D100" s="42">
        <v>21100093905</v>
      </c>
      <c r="E100" s="43" t="s">
        <v>45</v>
      </c>
      <c r="F100" s="44" t="s">
        <v>233</v>
      </c>
      <c r="G100" s="69">
        <v>1</v>
      </c>
      <c r="H100" s="73">
        <v>15</v>
      </c>
      <c r="I100" s="73">
        <v>30</v>
      </c>
      <c r="J100" s="72">
        <v>62</v>
      </c>
      <c r="K100" s="78">
        <f t="shared" ref="K100:K157" si="8">IF(OR(LEFT(E100,2)="ĐA",LEFT(E100,2)="DA",LEFT(E100,5)="Đồ án",LEFT(E100,5)="Đồán ",LEFT(E100,9)="Sinh hoạt",LEFT(E100,9)="sinh hoạt",LEFT(E100,6)="Cố vấn",LEFT(E100,6)="cố vấn",LEFT(E100,4)="cvht",LEFT(E100,4)="CVHT",LEFT(E100,4)="shcn",LEFT(E100,4)="SHCN"),0,(IF(AND(H100&gt;0,J100&gt;0),IF(J100&gt;60,1.3,IF(J100&gt;35,1.2,1)),0)))</f>
        <v>1.3</v>
      </c>
      <c r="L100" s="78">
        <f t="shared" ref="L100:L157" si="9">IF(OR(LEFT(E100,2)="ĐA",LEFT(E100,2)="DA",LEFT(E100,5)="Đồ án",LEFT(E100,5)="Đồán "),0,IF(AND(J100&gt;0,I100&gt;0),IF(AND(OR(LEFT(E100,4)="GDQP",LEFT(E100,4)="gdqp",LEFT(E100,19)="Giáo dục quốc phòng"),J100&gt;50),1.3,IF(J100&gt;35,1.2,IF(J100&gt;29,1.1,1))),0))</f>
        <v>1.2</v>
      </c>
      <c r="M100" s="45">
        <f t="shared" ref="M100:M157" si="10">ROUND(IF(OR(LEFT(E100,2)="ĐA",LEFT(E100,2)="DA",LEFT(E100,5)="Đồ án",LEFT(E100,5)="Đồán "),J100*0.5,(IF(H100&gt;0,H100*K100,"0")+IF(I100&gt;0,(I100*0.75)*L100,"0"))),1)</f>
        <v>46.5</v>
      </c>
      <c r="N100" s="479">
        <v>64.5</v>
      </c>
      <c r="O100" s="463">
        <v>0</v>
      </c>
      <c r="P100" s="457">
        <f>SUM(M100:M129)+N100+O100</f>
        <v>1386.1</v>
      </c>
      <c r="Q100" s="463">
        <v>0</v>
      </c>
      <c r="R100" s="457">
        <v>0</v>
      </c>
      <c r="S100" s="461">
        <v>430</v>
      </c>
      <c r="T100" s="463">
        <v>430</v>
      </c>
      <c r="U100" s="461">
        <v>112</v>
      </c>
      <c r="V100" s="459">
        <v>112</v>
      </c>
      <c r="W100" s="461">
        <v>56</v>
      </c>
      <c r="X100" s="463">
        <v>56</v>
      </c>
      <c r="Y100" s="457">
        <f>ROUND((P100-T100),1)</f>
        <v>956.1</v>
      </c>
      <c r="Z100" s="465">
        <f>IF(OR(SUM(V100:V129)="",SUM(Q100:Q129)=""),0,IF(OR(SUM(U100:U129)=320,SUM(V100:V129)&gt;0),ROUND((SUM(Q100:Q129)-SUM(V100:V129)),1),0))</f>
        <v>-112</v>
      </c>
      <c r="AA100" s="465">
        <f>IF(OR(SUM(X100:X129)="",SUM(R100:R129)=""),0,IF(OR(SUM(W100:W129)=160,SUM(X100:X129)&gt;0),ROUND((SUM(R100:R129)-SUM(X100:X129)),1),0))</f>
        <v>-56</v>
      </c>
      <c r="AB100" s="483"/>
      <c r="AC100" s="472">
        <f>SUM(Y100:AA129)</f>
        <v>788.1</v>
      </c>
      <c r="AD100" s="74"/>
    </row>
    <row r="101" spans="1:30" ht="18" customHeight="1">
      <c r="A101" s="81"/>
      <c r="B101" s="97"/>
      <c r="C101" s="98"/>
      <c r="D101" s="42">
        <v>71400119003</v>
      </c>
      <c r="E101" s="43" t="s">
        <v>45</v>
      </c>
      <c r="F101" s="44" t="s">
        <v>247</v>
      </c>
      <c r="G101" s="69">
        <v>1</v>
      </c>
      <c r="H101" s="73">
        <v>15</v>
      </c>
      <c r="I101" s="73">
        <v>30</v>
      </c>
      <c r="J101" s="72">
        <v>70</v>
      </c>
      <c r="K101" s="78">
        <f t="shared" ref="K101:K126" si="11">IF(OR(LEFT(E101,2)="ĐA",LEFT(E101,2)="DA",LEFT(E101,5)="Đồ án",LEFT(E101,5)="Đồán ",LEFT(E101,9)="Sinh hoạt",LEFT(E101,9)="sinh hoạt",LEFT(E101,6)="Cố vấn",LEFT(E101,6)="cố vấn",LEFT(E101,4)="cvht",LEFT(E101,4)="CVHT",LEFT(E101,4)="shcn",LEFT(E101,4)="SHCN"),0,(IF(AND(H101&gt;0,J101&gt;0),IF(J101&gt;60,1.3,IF(J101&gt;35,1.2,1)),0)))</f>
        <v>1.3</v>
      </c>
      <c r="L101" s="78">
        <f t="shared" ref="L101:L126" si="12">IF(OR(LEFT(E101,2)="ĐA",LEFT(E101,2)="DA",LEFT(E101,5)="Đồ án",LEFT(E101,5)="Đồán "),0,IF(AND(J101&gt;0,I101&gt;0),IF(AND(OR(LEFT(E101,4)="GDQP",LEFT(E101,4)="gdqp",LEFT(E101,19)="Giáo dục quốc phòng"),J101&gt;50),1.3,IF(J101&gt;35,1.2,IF(J101&gt;29,1.1,1))),0))</f>
        <v>1.2</v>
      </c>
      <c r="M101" s="45">
        <f t="shared" ref="M101:M126" si="13">ROUND(IF(OR(LEFT(E101,2)="ĐA",LEFT(E101,2)="DA",LEFT(E101,5)="Đồ án",LEFT(E101,5)="Đồán "),J101*0.5,(IF(H101&gt;0,H101*K101,"0")+IF(I101&gt;0,(I101*0.75)*L101,"0"))),1)</f>
        <v>46.5</v>
      </c>
      <c r="N101" s="445"/>
      <c r="O101" s="445"/>
      <c r="P101" s="445"/>
      <c r="Q101" s="445"/>
      <c r="R101" s="445"/>
      <c r="S101" s="445"/>
      <c r="T101" s="445"/>
      <c r="U101" s="445"/>
      <c r="V101" s="445"/>
      <c r="W101" s="445"/>
      <c r="X101" s="445"/>
      <c r="Y101" s="445"/>
      <c r="Z101" s="445"/>
      <c r="AA101" s="445"/>
      <c r="AB101" s="445"/>
      <c r="AC101" s="445"/>
      <c r="AD101" s="74"/>
    </row>
    <row r="102" spans="1:30" s="203" customFormat="1" ht="18" customHeight="1">
      <c r="A102" s="111"/>
      <c r="B102" s="97"/>
      <c r="C102" s="98"/>
      <c r="D102" s="42">
        <v>21100119804</v>
      </c>
      <c r="E102" s="43" t="s">
        <v>159</v>
      </c>
      <c r="F102" s="44" t="s">
        <v>144</v>
      </c>
      <c r="G102" s="69">
        <v>1</v>
      </c>
      <c r="H102" s="73">
        <v>30</v>
      </c>
      <c r="I102" s="73"/>
      <c r="J102" s="72">
        <v>57</v>
      </c>
      <c r="K102" s="78">
        <f t="shared" si="11"/>
        <v>1.2</v>
      </c>
      <c r="L102" s="78">
        <f t="shared" si="12"/>
        <v>0</v>
      </c>
      <c r="M102" s="45">
        <f t="shared" si="13"/>
        <v>36</v>
      </c>
      <c r="N102" s="471"/>
      <c r="O102" s="471"/>
      <c r="P102" s="471"/>
      <c r="Q102" s="471"/>
      <c r="R102" s="471"/>
      <c r="S102" s="471"/>
      <c r="T102" s="471"/>
      <c r="U102" s="471"/>
      <c r="V102" s="471"/>
      <c r="W102" s="471"/>
      <c r="X102" s="471"/>
      <c r="Y102" s="471"/>
      <c r="Z102" s="471"/>
      <c r="AA102" s="471"/>
      <c r="AB102" s="471"/>
      <c r="AC102" s="471"/>
      <c r="AD102" s="74"/>
    </row>
    <row r="103" spans="1:30" ht="18" customHeight="1">
      <c r="A103" s="81"/>
      <c r="B103" s="97"/>
      <c r="C103" s="98"/>
      <c r="D103" s="42">
        <v>21100119804</v>
      </c>
      <c r="E103" s="43" t="s">
        <v>159</v>
      </c>
      <c r="F103" s="44" t="s">
        <v>144</v>
      </c>
      <c r="G103" s="69">
        <v>1</v>
      </c>
      <c r="H103" s="73"/>
      <c r="I103" s="73">
        <v>60</v>
      </c>
      <c r="J103" s="72">
        <v>30</v>
      </c>
      <c r="K103" s="78">
        <f t="shared" si="11"/>
        <v>0</v>
      </c>
      <c r="L103" s="78">
        <f t="shared" si="12"/>
        <v>1.1000000000000001</v>
      </c>
      <c r="M103" s="45">
        <f t="shared" si="13"/>
        <v>49.5</v>
      </c>
      <c r="N103" s="445"/>
      <c r="O103" s="445"/>
      <c r="P103" s="445"/>
      <c r="Q103" s="445"/>
      <c r="R103" s="445"/>
      <c r="S103" s="445"/>
      <c r="T103" s="445"/>
      <c r="U103" s="445"/>
      <c r="V103" s="445"/>
      <c r="W103" s="445"/>
      <c r="X103" s="445"/>
      <c r="Y103" s="445"/>
      <c r="Z103" s="445"/>
      <c r="AA103" s="445"/>
      <c r="AB103" s="445"/>
      <c r="AC103" s="445"/>
      <c r="AD103" s="74"/>
    </row>
    <row r="104" spans="1:30" ht="18" customHeight="1">
      <c r="A104" s="81"/>
      <c r="B104" s="97"/>
      <c r="C104" s="98"/>
      <c r="D104" s="42">
        <v>21100124401</v>
      </c>
      <c r="E104" s="43" t="s">
        <v>248</v>
      </c>
      <c r="F104" s="44" t="s">
        <v>181</v>
      </c>
      <c r="G104" s="69">
        <v>1</v>
      </c>
      <c r="H104" s="73">
        <v>15</v>
      </c>
      <c r="I104" s="73">
        <v>30</v>
      </c>
      <c r="J104" s="72">
        <v>39</v>
      </c>
      <c r="K104" s="78">
        <f t="shared" si="11"/>
        <v>1.2</v>
      </c>
      <c r="L104" s="78">
        <f t="shared" si="12"/>
        <v>1.2</v>
      </c>
      <c r="M104" s="45">
        <f t="shared" si="13"/>
        <v>45</v>
      </c>
      <c r="N104" s="445"/>
      <c r="O104" s="445"/>
      <c r="P104" s="445"/>
      <c r="Q104" s="445"/>
      <c r="R104" s="445"/>
      <c r="S104" s="445"/>
      <c r="T104" s="445"/>
      <c r="U104" s="445"/>
      <c r="V104" s="445"/>
      <c r="W104" s="445"/>
      <c r="X104" s="445"/>
      <c r="Y104" s="445"/>
      <c r="Z104" s="445"/>
      <c r="AA104" s="445"/>
      <c r="AB104" s="445"/>
      <c r="AC104" s="445"/>
      <c r="AD104" s="74"/>
    </row>
    <row r="105" spans="1:30" ht="18" customHeight="1">
      <c r="A105" s="81"/>
      <c r="B105" s="97"/>
      <c r="C105" s="98"/>
      <c r="D105" s="42">
        <v>21100124402</v>
      </c>
      <c r="E105" s="43" t="s">
        <v>248</v>
      </c>
      <c r="F105" s="44" t="s">
        <v>192</v>
      </c>
      <c r="G105" s="69">
        <v>1</v>
      </c>
      <c r="H105" s="73">
        <v>15</v>
      </c>
      <c r="I105" s="73">
        <v>30</v>
      </c>
      <c r="J105" s="72">
        <v>38</v>
      </c>
      <c r="K105" s="78">
        <f t="shared" si="11"/>
        <v>1.2</v>
      </c>
      <c r="L105" s="78">
        <f t="shared" si="12"/>
        <v>1.2</v>
      </c>
      <c r="M105" s="45">
        <f t="shared" si="13"/>
        <v>45</v>
      </c>
      <c r="N105" s="445"/>
      <c r="O105" s="445"/>
      <c r="P105" s="445"/>
      <c r="Q105" s="445"/>
      <c r="R105" s="445"/>
      <c r="S105" s="445"/>
      <c r="T105" s="445"/>
      <c r="U105" s="445"/>
      <c r="V105" s="445"/>
      <c r="W105" s="445"/>
      <c r="X105" s="445"/>
      <c r="Y105" s="445"/>
      <c r="Z105" s="445"/>
      <c r="AA105" s="445"/>
      <c r="AB105" s="445"/>
      <c r="AC105" s="445"/>
      <c r="AD105" s="74"/>
    </row>
    <row r="106" spans="1:30" ht="18" customHeight="1">
      <c r="A106" s="81"/>
      <c r="B106" s="97"/>
      <c r="C106" s="98"/>
      <c r="D106" s="42">
        <v>21100124403</v>
      </c>
      <c r="E106" s="43" t="s">
        <v>248</v>
      </c>
      <c r="F106" s="44" t="s">
        <v>193</v>
      </c>
      <c r="G106" s="69">
        <v>1</v>
      </c>
      <c r="H106" s="73">
        <v>15</v>
      </c>
      <c r="I106" s="73">
        <v>30</v>
      </c>
      <c r="J106" s="72">
        <v>43</v>
      </c>
      <c r="K106" s="78">
        <f t="shared" si="11"/>
        <v>1.2</v>
      </c>
      <c r="L106" s="78">
        <f t="shared" si="12"/>
        <v>1.2</v>
      </c>
      <c r="M106" s="45">
        <f t="shared" si="13"/>
        <v>45</v>
      </c>
      <c r="N106" s="445"/>
      <c r="O106" s="445"/>
      <c r="P106" s="445"/>
      <c r="Q106" s="445"/>
      <c r="R106" s="445"/>
      <c r="S106" s="445"/>
      <c r="T106" s="445"/>
      <c r="U106" s="445"/>
      <c r="V106" s="445"/>
      <c r="W106" s="445"/>
      <c r="X106" s="445"/>
      <c r="Y106" s="445"/>
      <c r="Z106" s="445"/>
      <c r="AA106" s="445"/>
      <c r="AB106" s="445"/>
      <c r="AC106" s="445"/>
      <c r="AD106" s="74"/>
    </row>
    <row r="107" spans="1:30" ht="18" customHeight="1">
      <c r="A107" s="81"/>
      <c r="B107" s="97"/>
      <c r="C107" s="98"/>
      <c r="D107" s="42">
        <v>21100124404</v>
      </c>
      <c r="E107" s="43" t="s">
        <v>248</v>
      </c>
      <c r="F107" s="44" t="s">
        <v>236</v>
      </c>
      <c r="G107" s="69">
        <v>1</v>
      </c>
      <c r="H107" s="73">
        <v>15</v>
      </c>
      <c r="I107" s="73">
        <v>30</v>
      </c>
      <c r="J107" s="72">
        <v>24</v>
      </c>
      <c r="K107" s="78">
        <f t="shared" si="11"/>
        <v>1</v>
      </c>
      <c r="L107" s="78">
        <f t="shared" si="12"/>
        <v>1</v>
      </c>
      <c r="M107" s="45">
        <f t="shared" si="13"/>
        <v>37.5</v>
      </c>
      <c r="N107" s="445"/>
      <c r="O107" s="445"/>
      <c r="P107" s="445"/>
      <c r="Q107" s="445"/>
      <c r="R107" s="445"/>
      <c r="S107" s="445"/>
      <c r="T107" s="445"/>
      <c r="U107" s="445"/>
      <c r="V107" s="445"/>
      <c r="W107" s="445"/>
      <c r="X107" s="445"/>
      <c r="Y107" s="445"/>
      <c r="Z107" s="445"/>
      <c r="AA107" s="445"/>
      <c r="AB107" s="445"/>
      <c r="AC107" s="445"/>
      <c r="AD107" s="74"/>
    </row>
    <row r="108" spans="1:30" ht="18" customHeight="1">
      <c r="A108" s="81"/>
      <c r="B108" s="97"/>
      <c r="C108" s="98"/>
      <c r="D108" s="42">
        <v>21100124406</v>
      </c>
      <c r="E108" s="43" t="s">
        <v>248</v>
      </c>
      <c r="F108" s="44" t="s">
        <v>249</v>
      </c>
      <c r="G108" s="69">
        <v>1</v>
      </c>
      <c r="H108" s="73">
        <v>15</v>
      </c>
      <c r="I108" s="73">
        <v>30</v>
      </c>
      <c r="J108" s="72">
        <v>62</v>
      </c>
      <c r="K108" s="78">
        <f t="shared" si="11"/>
        <v>1.3</v>
      </c>
      <c r="L108" s="78">
        <f t="shared" si="12"/>
        <v>1.2</v>
      </c>
      <c r="M108" s="45">
        <f t="shared" si="13"/>
        <v>46.5</v>
      </c>
      <c r="N108" s="445"/>
      <c r="O108" s="445"/>
      <c r="P108" s="445"/>
      <c r="Q108" s="445"/>
      <c r="R108" s="445"/>
      <c r="S108" s="445"/>
      <c r="T108" s="445"/>
      <c r="U108" s="445"/>
      <c r="V108" s="445"/>
      <c r="W108" s="445"/>
      <c r="X108" s="445"/>
      <c r="Y108" s="445"/>
      <c r="Z108" s="445"/>
      <c r="AA108" s="445"/>
      <c r="AB108" s="445"/>
      <c r="AC108" s="445"/>
      <c r="AD108" s="74"/>
    </row>
    <row r="109" spans="1:30" ht="18" customHeight="1">
      <c r="A109" s="111"/>
      <c r="B109" s="97"/>
      <c r="C109" s="98"/>
      <c r="D109" s="42">
        <v>21100124407</v>
      </c>
      <c r="E109" s="43" t="s">
        <v>248</v>
      </c>
      <c r="F109" s="44" t="s">
        <v>250</v>
      </c>
      <c r="G109" s="69">
        <v>1</v>
      </c>
      <c r="H109" s="73">
        <v>15</v>
      </c>
      <c r="I109" s="73">
        <v>30</v>
      </c>
      <c r="J109" s="72">
        <v>40</v>
      </c>
      <c r="K109" s="78">
        <f t="shared" si="11"/>
        <v>1.2</v>
      </c>
      <c r="L109" s="78">
        <f t="shared" si="12"/>
        <v>1.2</v>
      </c>
      <c r="M109" s="45">
        <f t="shared" si="13"/>
        <v>45</v>
      </c>
      <c r="N109" s="471"/>
      <c r="O109" s="471"/>
      <c r="P109" s="471"/>
      <c r="Q109" s="471"/>
      <c r="R109" s="471"/>
      <c r="S109" s="471"/>
      <c r="T109" s="471"/>
      <c r="U109" s="471"/>
      <c r="V109" s="471"/>
      <c r="W109" s="471"/>
      <c r="X109" s="471"/>
      <c r="Y109" s="471"/>
      <c r="Z109" s="471"/>
      <c r="AA109" s="471"/>
      <c r="AB109" s="471"/>
      <c r="AC109" s="471"/>
      <c r="AD109" s="74"/>
    </row>
    <row r="110" spans="1:30" ht="18" customHeight="1">
      <c r="A110" s="111"/>
      <c r="B110" s="97"/>
      <c r="C110" s="98"/>
      <c r="D110" s="42">
        <v>21100149101</v>
      </c>
      <c r="E110" s="43" t="s">
        <v>251</v>
      </c>
      <c r="F110" s="44" t="s">
        <v>252</v>
      </c>
      <c r="G110" s="69">
        <v>1</v>
      </c>
      <c r="H110" s="73">
        <v>30</v>
      </c>
      <c r="I110" s="73">
        <v>30</v>
      </c>
      <c r="J110" s="72">
        <v>39</v>
      </c>
      <c r="K110" s="78">
        <f t="shared" si="11"/>
        <v>1.2</v>
      </c>
      <c r="L110" s="78">
        <f t="shared" si="12"/>
        <v>1.2</v>
      </c>
      <c r="M110" s="45">
        <f t="shared" si="13"/>
        <v>63</v>
      </c>
      <c r="N110" s="471"/>
      <c r="O110" s="471"/>
      <c r="P110" s="471"/>
      <c r="Q110" s="471"/>
      <c r="R110" s="471"/>
      <c r="S110" s="471"/>
      <c r="T110" s="471"/>
      <c r="U110" s="471"/>
      <c r="V110" s="471"/>
      <c r="W110" s="471"/>
      <c r="X110" s="471"/>
      <c r="Y110" s="471"/>
      <c r="Z110" s="471"/>
      <c r="AA110" s="471"/>
      <c r="AB110" s="471"/>
      <c r="AC110" s="471"/>
      <c r="AD110" s="74"/>
    </row>
    <row r="111" spans="1:30" ht="18" customHeight="1">
      <c r="A111" s="111"/>
      <c r="B111" s="97"/>
      <c r="C111" s="98"/>
      <c r="D111" s="42">
        <v>21100149102</v>
      </c>
      <c r="E111" s="43" t="s">
        <v>251</v>
      </c>
      <c r="F111" s="44" t="s">
        <v>253</v>
      </c>
      <c r="G111" s="69">
        <v>1</v>
      </c>
      <c r="H111" s="73">
        <v>30</v>
      </c>
      <c r="I111" s="73">
        <v>30</v>
      </c>
      <c r="J111" s="72">
        <v>47</v>
      </c>
      <c r="K111" s="78">
        <f t="shared" si="11"/>
        <v>1.2</v>
      </c>
      <c r="L111" s="78">
        <f t="shared" si="12"/>
        <v>1.2</v>
      </c>
      <c r="M111" s="45">
        <f t="shared" si="13"/>
        <v>63</v>
      </c>
      <c r="N111" s="471"/>
      <c r="O111" s="471"/>
      <c r="P111" s="471"/>
      <c r="Q111" s="471"/>
      <c r="R111" s="471"/>
      <c r="S111" s="471"/>
      <c r="T111" s="471"/>
      <c r="U111" s="471"/>
      <c r="V111" s="471"/>
      <c r="W111" s="471"/>
      <c r="X111" s="471"/>
      <c r="Y111" s="471"/>
      <c r="Z111" s="471"/>
      <c r="AA111" s="471"/>
      <c r="AB111" s="471"/>
      <c r="AC111" s="471"/>
      <c r="AD111" s="74"/>
    </row>
    <row r="112" spans="1:30" ht="18" customHeight="1">
      <c r="A112" s="111"/>
      <c r="B112" s="97"/>
      <c r="C112" s="98"/>
      <c r="D112" s="42">
        <v>50600115201</v>
      </c>
      <c r="E112" s="43" t="s">
        <v>248</v>
      </c>
      <c r="F112" s="44" t="s">
        <v>254</v>
      </c>
      <c r="G112" s="69">
        <v>1</v>
      </c>
      <c r="H112" s="73">
        <v>45</v>
      </c>
      <c r="I112" s="73">
        <v>0</v>
      </c>
      <c r="J112" s="72">
        <v>64</v>
      </c>
      <c r="K112" s="78">
        <f t="shared" si="11"/>
        <v>1.3</v>
      </c>
      <c r="L112" s="78">
        <f t="shared" si="12"/>
        <v>0</v>
      </c>
      <c r="M112" s="45">
        <f t="shared" si="13"/>
        <v>58.5</v>
      </c>
      <c r="N112" s="471"/>
      <c r="O112" s="471"/>
      <c r="P112" s="471"/>
      <c r="Q112" s="471"/>
      <c r="R112" s="471"/>
      <c r="S112" s="471"/>
      <c r="T112" s="471"/>
      <c r="U112" s="471"/>
      <c r="V112" s="471"/>
      <c r="W112" s="471"/>
      <c r="X112" s="471"/>
      <c r="Y112" s="471"/>
      <c r="Z112" s="471"/>
      <c r="AA112" s="471"/>
      <c r="AB112" s="471"/>
      <c r="AC112" s="471"/>
      <c r="AD112" s="74"/>
    </row>
    <row r="113" spans="1:30" ht="18" customHeight="1">
      <c r="A113" s="81"/>
      <c r="B113" s="97"/>
      <c r="C113" s="98"/>
      <c r="D113" s="42" t="s">
        <v>255</v>
      </c>
      <c r="E113" s="43" t="s">
        <v>216</v>
      </c>
      <c r="F113" s="44" t="s">
        <v>256</v>
      </c>
      <c r="G113" s="69">
        <v>1</v>
      </c>
      <c r="H113" s="73"/>
      <c r="I113" s="73"/>
      <c r="J113" s="72"/>
      <c r="K113" s="78">
        <f t="shared" si="11"/>
        <v>0</v>
      </c>
      <c r="L113" s="78">
        <f t="shared" si="12"/>
        <v>0</v>
      </c>
      <c r="M113" s="45">
        <f t="shared" si="13"/>
        <v>0</v>
      </c>
      <c r="N113" s="445"/>
      <c r="O113" s="445"/>
      <c r="P113" s="445"/>
      <c r="Q113" s="445"/>
      <c r="R113" s="445"/>
      <c r="S113" s="445"/>
      <c r="T113" s="445"/>
      <c r="U113" s="445"/>
      <c r="V113" s="445"/>
      <c r="W113" s="445"/>
      <c r="X113" s="445"/>
      <c r="Y113" s="445"/>
      <c r="Z113" s="445"/>
      <c r="AA113" s="445"/>
      <c r="AB113" s="445"/>
      <c r="AC113" s="445"/>
      <c r="AD113" s="74"/>
    </row>
    <row r="114" spans="1:30" ht="18" customHeight="1">
      <c r="A114" s="81"/>
      <c r="B114" s="97"/>
      <c r="C114" s="98"/>
      <c r="D114" s="42">
        <v>20400138401</v>
      </c>
      <c r="E114" s="43" t="s">
        <v>248</v>
      </c>
      <c r="F114" s="44" t="s">
        <v>161</v>
      </c>
      <c r="G114" s="69">
        <v>1</v>
      </c>
      <c r="H114" s="73">
        <v>45</v>
      </c>
      <c r="I114" s="73">
        <v>0</v>
      </c>
      <c r="J114" s="72">
        <v>44</v>
      </c>
      <c r="K114" s="78">
        <f t="shared" si="11"/>
        <v>1.2</v>
      </c>
      <c r="L114" s="78">
        <f t="shared" si="12"/>
        <v>0</v>
      </c>
      <c r="M114" s="45">
        <f t="shared" si="13"/>
        <v>54</v>
      </c>
      <c r="N114" s="445"/>
      <c r="O114" s="445"/>
      <c r="P114" s="445"/>
      <c r="Q114" s="445"/>
      <c r="R114" s="445"/>
      <c r="S114" s="445"/>
      <c r="T114" s="445"/>
      <c r="U114" s="445"/>
      <c r="V114" s="445"/>
      <c r="W114" s="445"/>
      <c r="X114" s="445"/>
      <c r="Y114" s="445"/>
      <c r="Z114" s="445"/>
      <c r="AA114" s="445"/>
      <c r="AB114" s="445"/>
      <c r="AC114" s="445"/>
      <c r="AD114" s="74"/>
    </row>
    <row r="115" spans="1:30" s="254" customFormat="1" ht="18" customHeight="1">
      <c r="A115" s="111"/>
      <c r="B115" s="97"/>
      <c r="C115" s="98"/>
      <c r="D115" s="42">
        <v>21100093901</v>
      </c>
      <c r="E115" s="43" t="s">
        <v>45</v>
      </c>
      <c r="F115" s="44" t="s">
        <v>183</v>
      </c>
      <c r="G115" s="69">
        <v>2</v>
      </c>
      <c r="H115" s="73">
        <v>15</v>
      </c>
      <c r="I115" s="73">
        <v>30</v>
      </c>
      <c r="J115" s="72">
        <v>32</v>
      </c>
      <c r="K115" s="78">
        <f t="shared" si="11"/>
        <v>1</v>
      </c>
      <c r="L115" s="78">
        <f t="shared" si="12"/>
        <v>1.1000000000000001</v>
      </c>
      <c r="M115" s="45">
        <f t="shared" si="13"/>
        <v>39.799999999999997</v>
      </c>
      <c r="N115" s="471"/>
      <c r="O115" s="471"/>
      <c r="P115" s="471"/>
      <c r="Q115" s="471"/>
      <c r="R115" s="471"/>
      <c r="S115" s="471"/>
      <c r="T115" s="471"/>
      <c r="U115" s="471"/>
      <c r="V115" s="471"/>
      <c r="W115" s="471"/>
      <c r="X115" s="471"/>
      <c r="Y115" s="471"/>
      <c r="Z115" s="471"/>
      <c r="AA115" s="471"/>
      <c r="AB115" s="471"/>
      <c r="AC115" s="471"/>
      <c r="AD115" s="74"/>
    </row>
    <row r="116" spans="1:30" s="254" customFormat="1" ht="18" customHeight="1">
      <c r="A116" s="111"/>
      <c r="B116" s="97"/>
      <c r="C116" s="98"/>
      <c r="D116" s="42">
        <v>21100124401</v>
      </c>
      <c r="E116" s="43" t="s">
        <v>248</v>
      </c>
      <c r="F116" s="44" t="s">
        <v>183</v>
      </c>
      <c r="G116" s="69">
        <v>2</v>
      </c>
      <c r="H116" s="73">
        <v>15</v>
      </c>
      <c r="I116" s="73">
        <v>30</v>
      </c>
      <c r="J116" s="72">
        <v>32</v>
      </c>
      <c r="K116" s="78">
        <f t="shared" si="11"/>
        <v>1</v>
      </c>
      <c r="L116" s="78">
        <f t="shared" si="12"/>
        <v>1.1000000000000001</v>
      </c>
      <c r="M116" s="45">
        <f t="shared" si="13"/>
        <v>39.799999999999997</v>
      </c>
      <c r="N116" s="471"/>
      <c r="O116" s="471"/>
      <c r="P116" s="471"/>
      <c r="Q116" s="471"/>
      <c r="R116" s="471"/>
      <c r="S116" s="471"/>
      <c r="T116" s="471"/>
      <c r="U116" s="471"/>
      <c r="V116" s="471"/>
      <c r="W116" s="471"/>
      <c r="X116" s="471"/>
      <c r="Y116" s="471"/>
      <c r="Z116" s="471"/>
      <c r="AA116" s="471"/>
      <c r="AB116" s="471"/>
      <c r="AC116" s="471"/>
      <c r="AD116" s="74"/>
    </row>
    <row r="117" spans="1:30" s="254" customFormat="1" ht="18" customHeight="1">
      <c r="A117" s="111"/>
      <c r="B117" s="97"/>
      <c r="C117" s="98"/>
      <c r="D117" s="42">
        <v>21100149601</v>
      </c>
      <c r="E117" s="43" t="s">
        <v>374</v>
      </c>
      <c r="F117" s="44" t="s">
        <v>192</v>
      </c>
      <c r="G117" s="69">
        <v>2</v>
      </c>
      <c r="H117" s="73">
        <v>45</v>
      </c>
      <c r="I117" s="73">
        <v>30</v>
      </c>
      <c r="J117" s="72">
        <v>38</v>
      </c>
      <c r="K117" s="78">
        <f t="shared" si="11"/>
        <v>1.2</v>
      </c>
      <c r="L117" s="78">
        <f t="shared" si="12"/>
        <v>1.2</v>
      </c>
      <c r="M117" s="45">
        <f t="shared" si="13"/>
        <v>81</v>
      </c>
      <c r="N117" s="471"/>
      <c r="O117" s="471"/>
      <c r="P117" s="471"/>
      <c r="Q117" s="471"/>
      <c r="R117" s="471"/>
      <c r="S117" s="471"/>
      <c r="T117" s="471"/>
      <c r="U117" s="471"/>
      <c r="V117" s="471"/>
      <c r="W117" s="471"/>
      <c r="X117" s="471"/>
      <c r="Y117" s="471"/>
      <c r="Z117" s="471"/>
      <c r="AA117" s="471"/>
      <c r="AB117" s="471"/>
      <c r="AC117" s="471"/>
      <c r="AD117" s="74"/>
    </row>
    <row r="118" spans="1:30" s="254" customFormat="1" ht="18" customHeight="1">
      <c r="A118" s="111"/>
      <c r="B118" s="97"/>
      <c r="C118" s="98"/>
      <c r="D118" s="42">
        <v>71400135401</v>
      </c>
      <c r="E118" s="43" t="s">
        <v>343</v>
      </c>
      <c r="F118" s="44" t="s">
        <v>288</v>
      </c>
      <c r="G118" s="69">
        <v>2</v>
      </c>
      <c r="H118" s="73">
        <v>15</v>
      </c>
      <c r="I118" s="73">
        <v>60</v>
      </c>
      <c r="J118" s="72">
        <v>47</v>
      </c>
      <c r="K118" s="78">
        <f t="shared" si="11"/>
        <v>1.2</v>
      </c>
      <c r="L118" s="78">
        <f t="shared" si="12"/>
        <v>1.2</v>
      </c>
      <c r="M118" s="45">
        <f t="shared" si="13"/>
        <v>72</v>
      </c>
      <c r="N118" s="471"/>
      <c r="O118" s="471"/>
      <c r="P118" s="471"/>
      <c r="Q118" s="471"/>
      <c r="R118" s="471"/>
      <c r="S118" s="471"/>
      <c r="T118" s="471"/>
      <c r="U118" s="471"/>
      <c r="V118" s="471"/>
      <c r="W118" s="471"/>
      <c r="X118" s="471"/>
      <c r="Y118" s="471"/>
      <c r="Z118" s="471"/>
      <c r="AA118" s="471"/>
      <c r="AB118" s="471"/>
      <c r="AC118" s="471"/>
      <c r="AD118" s="74"/>
    </row>
    <row r="119" spans="1:30" s="254" customFormat="1" ht="18" customHeight="1">
      <c r="A119" s="111"/>
      <c r="B119" s="97"/>
      <c r="C119" s="98"/>
      <c r="D119" s="42">
        <v>20200003501</v>
      </c>
      <c r="E119" s="43" t="s">
        <v>251</v>
      </c>
      <c r="F119" s="44" t="s">
        <v>207</v>
      </c>
      <c r="G119" s="69">
        <v>2</v>
      </c>
      <c r="H119" s="73">
        <v>45</v>
      </c>
      <c r="I119" s="73">
        <v>0</v>
      </c>
      <c r="J119" s="72">
        <v>64</v>
      </c>
      <c r="K119" s="78">
        <f t="shared" si="11"/>
        <v>1.3</v>
      </c>
      <c r="L119" s="78">
        <f t="shared" si="12"/>
        <v>0</v>
      </c>
      <c r="M119" s="45">
        <f t="shared" si="13"/>
        <v>58.5</v>
      </c>
      <c r="N119" s="471"/>
      <c r="O119" s="471"/>
      <c r="P119" s="471"/>
      <c r="Q119" s="471"/>
      <c r="R119" s="471"/>
      <c r="S119" s="471"/>
      <c r="T119" s="471"/>
      <c r="U119" s="471"/>
      <c r="V119" s="471"/>
      <c r="W119" s="471"/>
      <c r="X119" s="471"/>
      <c r="Y119" s="471"/>
      <c r="Z119" s="471"/>
      <c r="AA119" s="471"/>
      <c r="AB119" s="471"/>
      <c r="AC119" s="471"/>
      <c r="AD119" s="74"/>
    </row>
    <row r="120" spans="1:30" s="254" customFormat="1" ht="18" customHeight="1">
      <c r="A120" s="111"/>
      <c r="B120" s="97"/>
      <c r="C120" s="98"/>
      <c r="D120" s="42">
        <v>21100119919</v>
      </c>
      <c r="E120" s="43" t="s">
        <v>513</v>
      </c>
      <c r="F120" s="44" t="s">
        <v>514</v>
      </c>
      <c r="G120" s="69">
        <v>2</v>
      </c>
      <c r="H120" s="73">
        <v>30</v>
      </c>
      <c r="I120" s="73">
        <v>60</v>
      </c>
      <c r="J120" s="72">
        <v>29</v>
      </c>
      <c r="K120" s="78">
        <f t="shared" si="11"/>
        <v>1</v>
      </c>
      <c r="L120" s="78">
        <f t="shared" si="12"/>
        <v>1</v>
      </c>
      <c r="M120" s="45">
        <f t="shared" si="13"/>
        <v>75</v>
      </c>
      <c r="N120" s="471"/>
      <c r="O120" s="471"/>
      <c r="P120" s="471"/>
      <c r="Q120" s="471"/>
      <c r="R120" s="471"/>
      <c r="S120" s="471"/>
      <c r="T120" s="471"/>
      <c r="U120" s="471"/>
      <c r="V120" s="471"/>
      <c r="W120" s="471"/>
      <c r="X120" s="471"/>
      <c r="Y120" s="471"/>
      <c r="Z120" s="471"/>
      <c r="AA120" s="471"/>
      <c r="AB120" s="471"/>
      <c r="AC120" s="471"/>
      <c r="AD120" s="74"/>
    </row>
    <row r="121" spans="1:30" ht="18" customHeight="1">
      <c r="A121" s="81"/>
      <c r="B121" s="97"/>
      <c r="C121" s="98"/>
      <c r="D121" s="42">
        <v>21100119919</v>
      </c>
      <c r="E121" s="43" t="s">
        <v>515</v>
      </c>
      <c r="F121" s="44" t="s">
        <v>514</v>
      </c>
      <c r="G121" s="69">
        <v>2</v>
      </c>
      <c r="H121" s="73"/>
      <c r="I121" s="73">
        <v>60</v>
      </c>
      <c r="J121" s="72">
        <v>29</v>
      </c>
      <c r="K121" s="78">
        <f t="shared" si="11"/>
        <v>0</v>
      </c>
      <c r="L121" s="78">
        <f t="shared" si="12"/>
        <v>1</v>
      </c>
      <c r="M121" s="45">
        <f t="shared" si="13"/>
        <v>45</v>
      </c>
      <c r="N121" s="445"/>
      <c r="O121" s="445"/>
      <c r="P121" s="445"/>
      <c r="Q121" s="445"/>
      <c r="R121" s="445"/>
      <c r="S121" s="445"/>
      <c r="T121" s="445"/>
      <c r="U121" s="445"/>
      <c r="V121" s="445"/>
      <c r="W121" s="445"/>
      <c r="X121" s="445"/>
      <c r="Y121" s="445"/>
      <c r="Z121" s="445"/>
      <c r="AA121" s="445"/>
      <c r="AB121" s="445"/>
      <c r="AC121" s="445"/>
      <c r="AD121" s="74"/>
    </row>
    <row r="122" spans="1:30" ht="18" customHeight="1">
      <c r="A122" s="81"/>
      <c r="B122" s="97"/>
      <c r="C122" s="98"/>
      <c r="D122" s="42">
        <v>71400119901</v>
      </c>
      <c r="E122" s="43" t="s">
        <v>159</v>
      </c>
      <c r="F122" s="44" t="s">
        <v>288</v>
      </c>
      <c r="G122" s="69">
        <v>2</v>
      </c>
      <c r="H122" s="73">
        <v>30</v>
      </c>
      <c r="I122" s="73">
        <v>60</v>
      </c>
      <c r="J122" s="72">
        <v>38</v>
      </c>
      <c r="K122" s="78">
        <f t="shared" si="11"/>
        <v>1.2</v>
      </c>
      <c r="L122" s="78">
        <f t="shared" si="12"/>
        <v>1.2</v>
      </c>
      <c r="M122" s="45">
        <f t="shared" si="13"/>
        <v>90</v>
      </c>
      <c r="N122" s="445"/>
      <c r="O122" s="445"/>
      <c r="P122" s="445"/>
      <c r="Q122" s="445"/>
      <c r="R122" s="445"/>
      <c r="S122" s="445"/>
      <c r="T122" s="445"/>
      <c r="U122" s="445"/>
      <c r="V122" s="445"/>
      <c r="W122" s="445"/>
      <c r="X122" s="445"/>
      <c r="Y122" s="445"/>
      <c r="Z122" s="445"/>
      <c r="AA122" s="445"/>
      <c r="AB122" s="445"/>
      <c r="AC122" s="445"/>
      <c r="AD122" s="74"/>
    </row>
    <row r="123" spans="1:30" s="183" customFormat="1" ht="18" customHeight="1">
      <c r="A123" s="111"/>
      <c r="B123" s="97"/>
      <c r="C123" s="98"/>
      <c r="D123" s="42">
        <v>21100149401</v>
      </c>
      <c r="E123" s="43" t="s">
        <v>516</v>
      </c>
      <c r="F123" s="44" t="s">
        <v>192</v>
      </c>
      <c r="G123" s="69">
        <v>2</v>
      </c>
      <c r="H123" s="73"/>
      <c r="I123" s="73"/>
      <c r="J123" s="72">
        <v>30</v>
      </c>
      <c r="K123" s="78">
        <f t="shared" si="11"/>
        <v>0</v>
      </c>
      <c r="L123" s="78">
        <f t="shared" si="12"/>
        <v>0</v>
      </c>
      <c r="M123" s="45">
        <f t="shared" si="13"/>
        <v>15</v>
      </c>
      <c r="N123" s="471"/>
      <c r="O123" s="471"/>
      <c r="P123" s="471"/>
      <c r="Q123" s="471"/>
      <c r="R123" s="471"/>
      <c r="S123" s="471"/>
      <c r="T123" s="471"/>
      <c r="U123" s="471"/>
      <c r="V123" s="471"/>
      <c r="W123" s="471"/>
      <c r="X123" s="471"/>
      <c r="Y123" s="471"/>
      <c r="Z123" s="471"/>
      <c r="AA123" s="471"/>
      <c r="AB123" s="471"/>
      <c r="AC123" s="471"/>
      <c r="AD123" s="74"/>
    </row>
    <row r="124" spans="1:30" s="254" customFormat="1" ht="18" customHeight="1">
      <c r="A124" s="111"/>
      <c r="B124" s="97"/>
      <c r="C124" s="98"/>
      <c r="D124" s="42">
        <v>71400119905</v>
      </c>
      <c r="E124" s="43" t="s">
        <v>517</v>
      </c>
      <c r="F124" s="44" t="s">
        <v>518</v>
      </c>
      <c r="G124" s="69">
        <v>2</v>
      </c>
      <c r="H124" s="73">
        <v>30</v>
      </c>
      <c r="I124" s="73">
        <v>60</v>
      </c>
      <c r="J124" s="72">
        <v>32</v>
      </c>
      <c r="K124" s="78">
        <f t="shared" si="11"/>
        <v>1</v>
      </c>
      <c r="L124" s="78">
        <f t="shared" si="12"/>
        <v>1.1000000000000001</v>
      </c>
      <c r="M124" s="45">
        <f t="shared" si="13"/>
        <v>79.5</v>
      </c>
      <c r="N124" s="471"/>
      <c r="O124" s="471"/>
      <c r="P124" s="471"/>
      <c r="Q124" s="471"/>
      <c r="R124" s="471"/>
      <c r="S124" s="471"/>
      <c r="T124" s="471"/>
      <c r="U124" s="471"/>
      <c r="V124" s="471"/>
      <c r="W124" s="471"/>
      <c r="X124" s="471"/>
      <c r="Y124" s="471"/>
      <c r="Z124" s="471"/>
      <c r="AA124" s="471"/>
      <c r="AB124" s="471"/>
      <c r="AC124" s="471"/>
      <c r="AD124" s="74"/>
    </row>
    <row r="125" spans="1:30" s="254" customFormat="1" ht="18" customHeight="1">
      <c r="A125" s="111"/>
      <c r="B125" s="97"/>
      <c r="C125" s="98"/>
      <c r="D125" s="42">
        <v>71400119905</v>
      </c>
      <c r="E125" s="43" t="s">
        <v>515</v>
      </c>
      <c r="F125" s="44" t="s">
        <v>518</v>
      </c>
      <c r="G125" s="69">
        <v>2</v>
      </c>
      <c r="H125" s="73"/>
      <c r="I125" s="73">
        <v>60</v>
      </c>
      <c r="J125" s="72">
        <v>28</v>
      </c>
      <c r="K125" s="78">
        <f t="shared" si="11"/>
        <v>0</v>
      </c>
      <c r="L125" s="78">
        <f t="shared" si="12"/>
        <v>1</v>
      </c>
      <c r="M125" s="45">
        <f t="shared" si="13"/>
        <v>45</v>
      </c>
      <c r="N125" s="471"/>
      <c r="O125" s="471"/>
      <c r="P125" s="471"/>
      <c r="Q125" s="471"/>
      <c r="R125" s="471"/>
      <c r="S125" s="471"/>
      <c r="T125" s="471"/>
      <c r="U125" s="471"/>
      <c r="V125" s="471"/>
      <c r="W125" s="471"/>
      <c r="X125" s="471"/>
      <c r="Y125" s="471"/>
      <c r="Z125" s="471"/>
      <c r="AA125" s="471"/>
      <c r="AB125" s="471"/>
      <c r="AC125" s="471"/>
      <c r="AD125" s="74"/>
    </row>
    <row r="126" spans="1:30" s="254" customFormat="1" ht="18" customHeight="1">
      <c r="A126" s="111"/>
      <c r="B126" s="97"/>
      <c r="C126" s="98"/>
      <c r="D126" s="42" t="s">
        <v>255</v>
      </c>
      <c r="E126" s="43" t="s">
        <v>216</v>
      </c>
      <c r="F126" s="44" t="s">
        <v>256</v>
      </c>
      <c r="G126" s="69"/>
      <c r="H126" s="73"/>
      <c r="I126" s="73"/>
      <c r="J126" s="72"/>
      <c r="K126" s="78">
        <f t="shared" si="11"/>
        <v>0</v>
      </c>
      <c r="L126" s="78">
        <f t="shared" si="12"/>
        <v>0</v>
      </c>
      <c r="M126" s="45">
        <f t="shared" si="13"/>
        <v>0</v>
      </c>
      <c r="N126" s="471"/>
      <c r="O126" s="471"/>
      <c r="P126" s="471"/>
      <c r="Q126" s="471"/>
      <c r="R126" s="471"/>
      <c r="S126" s="471"/>
      <c r="T126" s="471"/>
      <c r="U126" s="471"/>
      <c r="V126" s="471"/>
      <c r="W126" s="471"/>
      <c r="X126" s="471"/>
      <c r="Y126" s="471"/>
      <c r="Z126" s="471"/>
      <c r="AA126" s="471"/>
      <c r="AB126" s="471"/>
      <c r="AC126" s="471"/>
      <c r="AD126" s="74"/>
    </row>
    <row r="127" spans="1:30" s="170" customFormat="1" ht="18" hidden="1" customHeight="1">
      <c r="A127" s="111"/>
      <c r="B127" s="97"/>
      <c r="C127" s="98"/>
      <c r="D127" s="42"/>
      <c r="E127" s="43"/>
      <c r="F127" s="44"/>
      <c r="G127" s="69"/>
      <c r="H127" s="73"/>
      <c r="I127" s="73"/>
      <c r="J127" s="72"/>
      <c r="K127" s="78"/>
      <c r="L127" s="78"/>
      <c r="M127" s="45"/>
      <c r="N127" s="471"/>
      <c r="O127" s="471"/>
      <c r="P127" s="471"/>
      <c r="Q127" s="471"/>
      <c r="R127" s="471"/>
      <c r="S127" s="471"/>
      <c r="T127" s="471"/>
      <c r="U127" s="471"/>
      <c r="V127" s="471"/>
      <c r="W127" s="471"/>
      <c r="X127" s="471"/>
      <c r="Y127" s="471"/>
      <c r="Z127" s="471"/>
      <c r="AA127" s="471"/>
      <c r="AB127" s="471"/>
      <c r="AC127" s="471"/>
      <c r="AD127" s="74"/>
    </row>
    <row r="128" spans="1:30" ht="18" hidden="1" customHeight="1">
      <c r="A128" s="81"/>
      <c r="B128" s="97"/>
      <c r="C128" s="98"/>
      <c r="D128" s="42"/>
      <c r="E128" s="43"/>
      <c r="F128" s="44"/>
      <c r="G128" s="69"/>
      <c r="H128" s="73"/>
      <c r="I128" s="73"/>
      <c r="J128" s="72"/>
      <c r="K128" s="78"/>
      <c r="L128" s="78"/>
      <c r="M128" s="45"/>
      <c r="N128" s="445"/>
      <c r="O128" s="445"/>
      <c r="P128" s="445"/>
      <c r="Q128" s="445"/>
      <c r="R128" s="445"/>
      <c r="S128" s="445"/>
      <c r="T128" s="445"/>
      <c r="U128" s="445"/>
      <c r="V128" s="445"/>
      <c r="W128" s="445"/>
      <c r="X128" s="445"/>
      <c r="Y128" s="445"/>
      <c r="Z128" s="445"/>
      <c r="AA128" s="445"/>
      <c r="AB128" s="445"/>
      <c r="AC128" s="445"/>
      <c r="AD128" s="74"/>
    </row>
    <row r="129" spans="1:30" s="203" customFormat="1" ht="18" hidden="1" customHeight="1">
      <c r="A129" s="111"/>
      <c r="B129" s="97"/>
      <c r="C129" s="98"/>
      <c r="D129" s="42"/>
      <c r="E129" s="43"/>
      <c r="F129" s="44"/>
      <c r="G129" s="69"/>
      <c r="H129" s="73"/>
      <c r="I129" s="73"/>
      <c r="J129" s="72"/>
      <c r="K129" s="78"/>
      <c r="L129" s="78"/>
      <c r="M129" s="45"/>
      <c r="N129" s="471"/>
      <c r="O129" s="471"/>
      <c r="P129" s="471"/>
      <c r="Q129" s="471"/>
      <c r="R129" s="471"/>
      <c r="S129" s="471"/>
      <c r="T129" s="471"/>
      <c r="U129" s="471"/>
      <c r="V129" s="471"/>
      <c r="W129" s="471"/>
      <c r="X129" s="471"/>
      <c r="Y129" s="471"/>
      <c r="Z129" s="471"/>
      <c r="AA129" s="471"/>
      <c r="AB129" s="471"/>
      <c r="AC129" s="471"/>
      <c r="AD129" s="74"/>
    </row>
    <row r="130" spans="1:30" ht="18" customHeight="1">
      <c r="A130" s="94">
        <v>6</v>
      </c>
      <c r="B130" s="256" t="s">
        <v>88</v>
      </c>
      <c r="C130" s="257" t="s">
        <v>89</v>
      </c>
      <c r="D130" s="42" t="s">
        <v>220</v>
      </c>
      <c r="E130" s="43" t="s">
        <v>184</v>
      </c>
      <c r="F130" s="44" t="s">
        <v>368</v>
      </c>
      <c r="G130" s="101">
        <v>1</v>
      </c>
      <c r="H130" s="275">
        <v>15</v>
      </c>
      <c r="I130" s="275">
        <v>60</v>
      </c>
      <c r="J130" s="72">
        <v>43</v>
      </c>
      <c r="K130" s="78">
        <f t="shared" si="8"/>
        <v>1.2</v>
      </c>
      <c r="L130" s="78">
        <f t="shared" si="9"/>
        <v>1.2</v>
      </c>
      <c r="M130" s="45">
        <f t="shared" si="10"/>
        <v>72</v>
      </c>
      <c r="N130" s="486">
        <v>64.5</v>
      </c>
      <c r="O130" s="486">
        <v>0</v>
      </c>
      <c r="P130" s="477">
        <f>SUM(M130:M150)+N130+O130</f>
        <v>1021.5</v>
      </c>
      <c r="Q130" s="507">
        <v>0</v>
      </c>
      <c r="R130" s="477">
        <v>0</v>
      </c>
      <c r="S130" s="513">
        <v>430</v>
      </c>
      <c r="T130" s="507">
        <v>430</v>
      </c>
      <c r="U130" s="513">
        <v>112</v>
      </c>
      <c r="V130" s="507">
        <v>112</v>
      </c>
      <c r="W130" s="513">
        <v>56</v>
      </c>
      <c r="X130" s="507">
        <v>56</v>
      </c>
      <c r="Y130" s="477">
        <f>ROUND((P130-T130),1)</f>
        <v>591.5</v>
      </c>
      <c r="Z130" s="474">
        <f>IF(OR(SUM(V130:V150)="",SUM(Q130:Q150)=""),0,IF(OR(SUM(U130:U150)=320,SUM(V130:V150)&gt;0),ROUND((SUM(Q130:Q150)-SUM(V130:V150)),1),0))</f>
        <v>-112</v>
      </c>
      <c r="AA130" s="474">
        <f>IF(OR(SUM(X130:X150)="",SUM(R130:R150)=""),0,IF(OR(SUM(W130:W150)=160,SUM(X130:X150)&gt;0),ROUND((SUM(R130:R150)-SUM(X130:X150)),1),0))</f>
        <v>-56</v>
      </c>
      <c r="AB130" s="507"/>
      <c r="AC130" s="475">
        <f>SUM(Y130:AA150)</f>
        <v>423.5</v>
      </c>
      <c r="AD130" s="74"/>
    </row>
    <row r="131" spans="1:30" ht="18" customHeight="1">
      <c r="A131" s="81"/>
      <c r="B131" s="75"/>
      <c r="C131" s="76"/>
      <c r="D131" s="42" t="s">
        <v>221</v>
      </c>
      <c r="E131" s="43" t="s">
        <v>159</v>
      </c>
      <c r="F131" s="44" t="s">
        <v>222</v>
      </c>
      <c r="G131" s="127">
        <v>1</v>
      </c>
      <c r="H131" s="276">
        <v>30</v>
      </c>
      <c r="I131" s="276">
        <v>0</v>
      </c>
      <c r="J131" s="72">
        <v>72</v>
      </c>
      <c r="K131" s="78">
        <f t="shared" si="8"/>
        <v>1.3</v>
      </c>
      <c r="L131" s="78">
        <f t="shared" si="9"/>
        <v>0</v>
      </c>
      <c r="M131" s="45">
        <f t="shared" si="10"/>
        <v>39</v>
      </c>
      <c r="N131" s="443"/>
      <c r="O131" s="443"/>
      <c r="P131" s="443"/>
      <c r="Q131" s="443"/>
      <c r="R131" s="443"/>
      <c r="S131" s="443"/>
      <c r="T131" s="443"/>
      <c r="U131" s="443"/>
      <c r="V131" s="443"/>
      <c r="W131" s="443"/>
      <c r="X131" s="443"/>
      <c r="Y131" s="443"/>
      <c r="Z131" s="443"/>
      <c r="AA131" s="443"/>
      <c r="AB131" s="443"/>
      <c r="AC131" s="443"/>
      <c r="AD131" s="74"/>
    </row>
    <row r="132" spans="1:30" ht="18" customHeight="1">
      <c r="A132" s="81"/>
      <c r="B132" s="75"/>
      <c r="C132" s="76"/>
      <c r="D132" s="42" t="s">
        <v>221</v>
      </c>
      <c r="E132" s="43" t="s">
        <v>223</v>
      </c>
      <c r="F132" s="44" t="s">
        <v>222</v>
      </c>
      <c r="G132" s="127">
        <v>1</v>
      </c>
      <c r="H132" s="276">
        <v>0</v>
      </c>
      <c r="I132" s="276">
        <v>60</v>
      </c>
      <c r="J132" s="72">
        <v>36</v>
      </c>
      <c r="K132" s="78">
        <f t="shared" si="8"/>
        <v>0</v>
      </c>
      <c r="L132" s="78">
        <f t="shared" si="9"/>
        <v>1.2</v>
      </c>
      <c r="M132" s="45">
        <f t="shared" si="10"/>
        <v>54</v>
      </c>
      <c r="N132" s="443"/>
      <c r="O132" s="443"/>
      <c r="P132" s="443"/>
      <c r="Q132" s="443"/>
      <c r="R132" s="443"/>
      <c r="S132" s="443"/>
      <c r="T132" s="443"/>
      <c r="U132" s="443"/>
      <c r="V132" s="443"/>
      <c r="W132" s="443"/>
      <c r="X132" s="443"/>
      <c r="Y132" s="443"/>
      <c r="Z132" s="443"/>
      <c r="AA132" s="443"/>
      <c r="AB132" s="443"/>
      <c r="AC132" s="443"/>
      <c r="AD132" s="74"/>
    </row>
    <row r="133" spans="1:30" ht="18" customHeight="1">
      <c r="A133" s="81"/>
      <c r="B133" s="75"/>
      <c r="C133" s="76"/>
      <c r="D133" s="42" t="s">
        <v>221</v>
      </c>
      <c r="E133" s="43" t="s">
        <v>224</v>
      </c>
      <c r="F133" s="44" t="s">
        <v>222</v>
      </c>
      <c r="G133" s="127">
        <v>1</v>
      </c>
      <c r="H133" s="276">
        <v>0</v>
      </c>
      <c r="I133" s="276">
        <v>60</v>
      </c>
      <c r="J133" s="72">
        <v>36</v>
      </c>
      <c r="K133" s="78">
        <f t="shared" si="8"/>
        <v>0</v>
      </c>
      <c r="L133" s="78">
        <f t="shared" si="9"/>
        <v>1.2</v>
      </c>
      <c r="M133" s="45">
        <f t="shared" si="10"/>
        <v>54</v>
      </c>
      <c r="N133" s="443"/>
      <c r="O133" s="443"/>
      <c r="P133" s="443"/>
      <c r="Q133" s="443"/>
      <c r="R133" s="443"/>
      <c r="S133" s="443"/>
      <c r="T133" s="443"/>
      <c r="U133" s="443"/>
      <c r="V133" s="443"/>
      <c r="W133" s="443"/>
      <c r="X133" s="443"/>
      <c r="Y133" s="443"/>
      <c r="Z133" s="443"/>
      <c r="AA133" s="443"/>
      <c r="AB133" s="443"/>
      <c r="AC133" s="443"/>
      <c r="AD133" s="74"/>
    </row>
    <row r="134" spans="1:30" ht="18" customHeight="1">
      <c r="A134" s="81"/>
      <c r="B134" s="75"/>
      <c r="C134" s="76"/>
      <c r="D134" s="42" t="s">
        <v>225</v>
      </c>
      <c r="E134" s="43" t="s">
        <v>226</v>
      </c>
      <c r="F134" s="44" t="s">
        <v>144</v>
      </c>
      <c r="G134" s="127">
        <v>1</v>
      </c>
      <c r="H134" s="276">
        <v>15</v>
      </c>
      <c r="I134" s="276">
        <v>0</v>
      </c>
      <c r="J134" s="72">
        <v>57</v>
      </c>
      <c r="K134" s="78">
        <f t="shared" si="8"/>
        <v>1.2</v>
      </c>
      <c r="L134" s="78">
        <f t="shared" si="9"/>
        <v>0</v>
      </c>
      <c r="M134" s="45">
        <f t="shared" si="10"/>
        <v>18</v>
      </c>
      <c r="N134" s="443"/>
      <c r="O134" s="443"/>
      <c r="P134" s="443"/>
      <c r="Q134" s="443"/>
      <c r="R134" s="443"/>
      <c r="S134" s="443"/>
      <c r="T134" s="443"/>
      <c r="U134" s="443"/>
      <c r="V134" s="443"/>
      <c r="W134" s="443"/>
      <c r="X134" s="443"/>
      <c r="Y134" s="443"/>
      <c r="Z134" s="443"/>
      <c r="AA134" s="443"/>
      <c r="AB134" s="443"/>
      <c r="AC134" s="443"/>
      <c r="AD134" s="74"/>
    </row>
    <row r="135" spans="1:30" ht="18" customHeight="1">
      <c r="A135" s="81"/>
      <c r="B135" s="75"/>
      <c r="C135" s="76"/>
      <c r="D135" s="42" t="s">
        <v>225</v>
      </c>
      <c r="E135" s="43" t="s">
        <v>227</v>
      </c>
      <c r="F135" s="44" t="s">
        <v>144</v>
      </c>
      <c r="G135" s="127">
        <v>1</v>
      </c>
      <c r="H135" s="276">
        <v>0</v>
      </c>
      <c r="I135" s="276">
        <v>60</v>
      </c>
      <c r="J135" s="72">
        <v>29</v>
      </c>
      <c r="K135" s="78">
        <f t="shared" si="8"/>
        <v>0</v>
      </c>
      <c r="L135" s="78">
        <f t="shared" si="9"/>
        <v>1</v>
      </c>
      <c r="M135" s="45">
        <f t="shared" si="10"/>
        <v>45</v>
      </c>
      <c r="N135" s="443"/>
      <c r="O135" s="443"/>
      <c r="P135" s="443"/>
      <c r="Q135" s="443"/>
      <c r="R135" s="443"/>
      <c r="S135" s="443"/>
      <c r="T135" s="443"/>
      <c r="U135" s="443"/>
      <c r="V135" s="443"/>
      <c r="W135" s="443"/>
      <c r="X135" s="443"/>
      <c r="Y135" s="443"/>
      <c r="Z135" s="443"/>
      <c r="AA135" s="443"/>
      <c r="AB135" s="443"/>
      <c r="AC135" s="443"/>
      <c r="AD135" s="74"/>
    </row>
    <row r="136" spans="1:30" ht="18" customHeight="1">
      <c r="A136" s="81"/>
      <c r="B136" s="75"/>
      <c r="C136" s="76"/>
      <c r="D136" s="42" t="s">
        <v>225</v>
      </c>
      <c r="E136" s="43" t="s">
        <v>228</v>
      </c>
      <c r="F136" s="44" t="s">
        <v>144</v>
      </c>
      <c r="G136" s="127">
        <v>1</v>
      </c>
      <c r="H136" s="276">
        <v>0</v>
      </c>
      <c r="I136" s="276">
        <v>60</v>
      </c>
      <c r="J136" s="72">
        <v>28</v>
      </c>
      <c r="K136" s="78">
        <f t="shared" si="8"/>
        <v>0</v>
      </c>
      <c r="L136" s="78">
        <f t="shared" si="9"/>
        <v>1</v>
      </c>
      <c r="M136" s="45">
        <f t="shared" si="10"/>
        <v>45</v>
      </c>
      <c r="N136" s="443"/>
      <c r="O136" s="443"/>
      <c r="P136" s="443"/>
      <c r="Q136" s="443"/>
      <c r="R136" s="443"/>
      <c r="S136" s="443"/>
      <c r="T136" s="443"/>
      <c r="U136" s="443"/>
      <c r="V136" s="443"/>
      <c r="W136" s="443"/>
      <c r="X136" s="443"/>
      <c r="Y136" s="443"/>
      <c r="Z136" s="443"/>
      <c r="AA136" s="443"/>
      <c r="AB136" s="443"/>
      <c r="AC136" s="443"/>
      <c r="AD136" s="74"/>
    </row>
    <row r="137" spans="1:30" ht="18" customHeight="1">
      <c r="A137" s="81"/>
      <c r="B137" s="75"/>
      <c r="C137" s="76"/>
      <c r="D137" s="42" t="s">
        <v>229</v>
      </c>
      <c r="E137" s="43" t="s">
        <v>226</v>
      </c>
      <c r="F137" s="44" t="s">
        <v>230</v>
      </c>
      <c r="G137" s="127">
        <v>1</v>
      </c>
      <c r="H137" s="276">
        <v>15</v>
      </c>
      <c r="I137" s="276">
        <v>0</v>
      </c>
      <c r="J137" s="72">
        <v>56</v>
      </c>
      <c r="K137" s="78">
        <f t="shared" si="8"/>
        <v>1.2</v>
      </c>
      <c r="L137" s="78">
        <f t="shared" si="9"/>
        <v>0</v>
      </c>
      <c r="M137" s="45">
        <f t="shared" si="10"/>
        <v>18</v>
      </c>
      <c r="N137" s="443"/>
      <c r="O137" s="443"/>
      <c r="P137" s="443"/>
      <c r="Q137" s="443"/>
      <c r="R137" s="443"/>
      <c r="S137" s="443"/>
      <c r="T137" s="443"/>
      <c r="U137" s="443"/>
      <c r="V137" s="443"/>
      <c r="W137" s="443"/>
      <c r="X137" s="443"/>
      <c r="Y137" s="443"/>
      <c r="Z137" s="443"/>
      <c r="AA137" s="443"/>
      <c r="AB137" s="443"/>
      <c r="AC137" s="443"/>
      <c r="AD137" s="74"/>
    </row>
    <row r="138" spans="1:30" ht="18" customHeight="1">
      <c r="A138" s="81"/>
      <c r="B138" s="75"/>
      <c r="C138" s="76"/>
      <c r="D138" s="42" t="s">
        <v>229</v>
      </c>
      <c r="E138" s="43" t="s">
        <v>227</v>
      </c>
      <c r="F138" s="44" t="s">
        <v>230</v>
      </c>
      <c r="G138" s="127">
        <v>1</v>
      </c>
      <c r="H138" s="276">
        <v>0</v>
      </c>
      <c r="I138" s="276">
        <v>60</v>
      </c>
      <c r="J138" s="72">
        <v>28</v>
      </c>
      <c r="K138" s="78">
        <f t="shared" si="8"/>
        <v>0</v>
      </c>
      <c r="L138" s="78">
        <f t="shared" si="9"/>
        <v>1</v>
      </c>
      <c r="M138" s="45">
        <f t="shared" si="10"/>
        <v>45</v>
      </c>
      <c r="N138" s="443"/>
      <c r="O138" s="443"/>
      <c r="P138" s="443"/>
      <c r="Q138" s="443"/>
      <c r="R138" s="443"/>
      <c r="S138" s="443"/>
      <c r="T138" s="443"/>
      <c r="U138" s="443"/>
      <c r="V138" s="443"/>
      <c r="W138" s="443"/>
      <c r="X138" s="443"/>
      <c r="Y138" s="443"/>
      <c r="Z138" s="443"/>
      <c r="AA138" s="443"/>
      <c r="AB138" s="443"/>
      <c r="AC138" s="443"/>
      <c r="AD138" s="74"/>
    </row>
    <row r="139" spans="1:30" ht="18" customHeight="1">
      <c r="A139" s="111"/>
      <c r="B139" s="75"/>
      <c r="C139" s="76"/>
      <c r="D139" s="42" t="s">
        <v>229</v>
      </c>
      <c r="E139" s="43" t="s">
        <v>228</v>
      </c>
      <c r="F139" s="44" t="s">
        <v>230</v>
      </c>
      <c r="G139" s="127">
        <v>1</v>
      </c>
      <c r="H139" s="276">
        <v>0</v>
      </c>
      <c r="I139" s="276">
        <v>60</v>
      </c>
      <c r="J139" s="72">
        <v>28</v>
      </c>
      <c r="K139" s="78">
        <f t="shared" si="8"/>
        <v>0</v>
      </c>
      <c r="L139" s="78">
        <f t="shared" si="9"/>
        <v>1</v>
      </c>
      <c r="M139" s="45">
        <f t="shared" si="10"/>
        <v>45</v>
      </c>
      <c r="N139" s="443"/>
      <c r="O139" s="443"/>
      <c r="P139" s="443"/>
      <c r="Q139" s="443"/>
      <c r="R139" s="443"/>
      <c r="S139" s="443"/>
      <c r="T139" s="443"/>
      <c r="U139" s="443"/>
      <c r="V139" s="443"/>
      <c r="W139" s="443"/>
      <c r="X139" s="443"/>
      <c r="Y139" s="443"/>
      <c r="Z139" s="443"/>
      <c r="AA139" s="443"/>
      <c r="AB139" s="443"/>
      <c r="AC139" s="443"/>
      <c r="AD139" s="74"/>
    </row>
    <row r="140" spans="1:30" ht="18" customHeight="1">
      <c r="A140" s="111"/>
      <c r="B140" s="75"/>
      <c r="C140" s="76"/>
      <c r="D140" s="42" t="s">
        <v>231</v>
      </c>
      <c r="E140" s="43" t="s">
        <v>159</v>
      </c>
      <c r="F140" s="44" t="s">
        <v>230</v>
      </c>
      <c r="G140" s="127">
        <v>1</v>
      </c>
      <c r="H140" s="276">
        <v>30</v>
      </c>
      <c r="I140" s="276">
        <v>0</v>
      </c>
      <c r="J140" s="72">
        <v>54</v>
      </c>
      <c r="K140" s="78">
        <f t="shared" si="8"/>
        <v>1.2</v>
      </c>
      <c r="L140" s="78">
        <f t="shared" si="9"/>
        <v>0</v>
      </c>
      <c r="M140" s="45">
        <f t="shared" si="10"/>
        <v>36</v>
      </c>
      <c r="N140" s="443"/>
      <c r="O140" s="443"/>
      <c r="P140" s="443"/>
      <c r="Q140" s="443"/>
      <c r="R140" s="443"/>
      <c r="S140" s="443"/>
      <c r="T140" s="443"/>
      <c r="U140" s="443"/>
      <c r="V140" s="443"/>
      <c r="W140" s="443"/>
      <c r="X140" s="443"/>
      <c r="Y140" s="443"/>
      <c r="Z140" s="443"/>
      <c r="AA140" s="443"/>
      <c r="AB140" s="443"/>
      <c r="AC140" s="443"/>
      <c r="AD140" s="74"/>
    </row>
    <row r="141" spans="1:30" ht="18" customHeight="1">
      <c r="A141" s="111"/>
      <c r="B141" s="75"/>
      <c r="C141" s="76"/>
      <c r="D141" s="42" t="s">
        <v>231</v>
      </c>
      <c r="E141" s="43" t="s">
        <v>223</v>
      </c>
      <c r="F141" s="44" t="s">
        <v>230</v>
      </c>
      <c r="G141" s="127">
        <v>1</v>
      </c>
      <c r="H141" s="276">
        <v>0</v>
      </c>
      <c r="I141" s="276">
        <v>60</v>
      </c>
      <c r="J141" s="72">
        <v>27</v>
      </c>
      <c r="K141" s="78">
        <f t="shared" si="8"/>
        <v>0</v>
      </c>
      <c r="L141" s="78">
        <f t="shared" si="9"/>
        <v>1</v>
      </c>
      <c r="M141" s="45">
        <f t="shared" si="10"/>
        <v>45</v>
      </c>
      <c r="N141" s="443"/>
      <c r="O141" s="443"/>
      <c r="P141" s="443"/>
      <c r="Q141" s="443"/>
      <c r="R141" s="443"/>
      <c r="S141" s="443"/>
      <c r="T141" s="443"/>
      <c r="U141" s="443"/>
      <c r="V141" s="443"/>
      <c r="W141" s="443"/>
      <c r="X141" s="443"/>
      <c r="Y141" s="443"/>
      <c r="Z141" s="443"/>
      <c r="AA141" s="443"/>
      <c r="AB141" s="443"/>
      <c r="AC141" s="443"/>
      <c r="AD141" s="74"/>
    </row>
    <row r="142" spans="1:30" ht="18" customHeight="1">
      <c r="A142" s="111"/>
      <c r="B142" s="75"/>
      <c r="C142" s="76"/>
      <c r="D142" s="42" t="s">
        <v>231</v>
      </c>
      <c r="E142" s="43" t="s">
        <v>224</v>
      </c>
      <c r="F142" s="44" t="s">
        <v>230</v>
      </c>
      <c r="G142" s="127">
        <v>1</v>
      </c>
      <c r="H142" s="276">
        <v>0</v>
      </c>
      <c r="I142" s="276">
        <v>60</v>
      </c>
      <c r="J142" s="72">
        <v>27</v>
      </c>
      <c r="K142" s="78">
        <f t="shared" si="8"/>
        <v>0</v>
      </c>
      <c r="L142" s="78">
        <f t="shared" si="9"/>
        <v>1</v>
      </c>
      <c r="M142" s="45">
        <f t="shared" si="10"/>
        <v>45</v>
      </c>
      <c r="N142" s="443"/>
      <c r="O142" s="443"/>
      <c r="P142" s="443"/>
      <c r="Q142" s="443"/>
      <c r="R142" s="443"/>
      <c r="S142" s="443"/>
      <c r="T142" s="443"/>
      <c r="U142" s="443"/>
      <c r="V142" s="443"/>
      <c r="W142" s="443"/>
      <c r="X142" s="443"/>
      <c r="Y142" s="443"/>
      <c r="Z142" s="443"/>
      <c r="AA142" s="443"/>
      <c r="AB142" s="443"/>
      <c r="AC142" s="443"/>
      <c r="AD142" s="74"/>
    </row>
    <row r="143" spans="1:30" ht="18" customHeight="1">
      <c r="A143" s="111"/>
      <c r="B143" s="75"/>
      <c r="C143" s="76"/>
      <c r="D143" s="42"/>
      <c r="E143" s="43" t="s">
        <v>216</v>
      </c>
      <c r="F143" s="154" t="s">
        <v>207</v>
      </c>
      <c r="G143" s="127"/>
      <c r="H143" s="276"/>
      <c r="I143" s="276"/>
      <c r="J143" s="72"/>
      <c r="K143" s="78">
        <f t="shared" si="8"/>
        <v>0</v>
      </c>
      <c r="L143" s="78">
        <f t="shared" si="9"/>
        <v>0</v>
      </c>
      <c r="M143" s="45">
        <f t="shared" si="10"/>
        <v>0</v>
      </c>
      <c r="N143" s="443"/>
      <c r="O143" s="443"/>
      <c r="P143" s="443"/>
      <c r="Q143" s="443"/>
      <c r="R143" s="443"/>
      <c r="S143" s="443"/>
      <c r="T143" s="443"/>
      <c r="U143" s="443"/>
      <c r="V143" s="443"/>
      <c r="W143" s="443"/>
      <c r="X143" s="443"/>
      <c r="Y143" s="443"/>
      <c r="Z143" s="443"/>
      <c r="AA143" s="443"/>
      <c r="AB143" s="443"/>
      <c r="AC143" s="443"/>
      <c r="AD143" s="74"/>
    </row>
    <row r="144" spans="1:30" ht="18" customHeight="1">
      <c r="A144" s="111"/>
      <c r="B144" s="75"/>
      <c r="C144" s="76"/>
      <c r="D144" s="255" t="s">
        <v>494</v>
      </c>
      <c r="E144" s="43" t="s">
        <v>343</v>
      </c>
      <c r="F144" s="44" t="s">
        <v>368</v>
      </c>
      <c r="G144" s="127">
        <v>2</v>
      </c>
      <c r="H144" s="276">
        <v>30</v>
      </c>
      <c r="I144" s="276">
        <v>60</v>
      </c>
      <c r="J144" s="72">
        <v>40</v>
      </c>
      <c r="K144" s="78">
        <f t="shared" si="8"/>
        <v>1.2</v>
      </c>
      <c r="L144" s="78">
        <f t="shared" si="9"/>
        <v>1.2</v>
      </c>
      <c r="M144" s="45">
        <f t="shared" si="10"/>
        <v>90</v>
      </c>
      <c r="N144" s="443"/>
      <c r="O144" s="443"/>
      <c r="P144" s="443"/>
      <c r="Q144" s="443"/>
      <c r="R144" s="443"/>
      <c r="S144" s="443"/>
      <c r="T144" s="443"/>
      <c r="U144" s="443"/>
      <c r="V144" s="443"/>
      <c r="W144" s="443"/>
      <c r="X144" s="443"/>
      <c r="Y144" s="443"/>
      <c r="Z144" s="443"/>
      <c r="AA144" s="443"/>
      <c r="AB144" s="443"/>
      <c r="AC144" s="443"/>
      <c r="AD144" s="74"/>
    </row>
    <row r="145" spans="1:30" ht="18" hidden="1" customHeight="1">
      <c r="A145" s="81"/>
      <c r="B145" s="75"/>
      <c r="C145" s="76"/>
      <c r="D145" s="42"/>
      <c r="E145" s="43"/>
      <c r="F145" s="44"/>
      <c r="G145" s="127"/>
      <c r="H145" s="276"/>
      <c r="I145" s="276"/>
      <c r="J145" s="72"/>
      <c r="K145" s="78"/>
      <c r="L145" s="78"/>
      <c r="M145" s="45"/>
      <c r="N145" s="443"/>
      <c r="O145" s="443"/>
      <c r="P145" s="443"/>
      <c r="Q145" s="443"/>
      <c r="R145" s="443"/>
      <c r="S145" s="443"/>
      <c r="T145" s="443"/>
      <c r="U145" s="443"/>
      <c r="V145" s="443"/>
      <c r="W145" s="443"/>
      <c r="X145" s="443"/>
      <c r="Y145" s="443"/>
      <c r="Z145" s="443"/>
      <c r="AA145" s="443"/>
      <c r="AB145" s="443"/>
      <c r="AC145" s="443"/>
      <c r="AD145" s="74"/>
    </row>
    <row r="146" spans="1:30" ht="18" customHeight="1">
      <c r="A146" s="81"/>
      <c r="B146" s="75"/>
      <c r="C146" s="76"/>
      <c r="D146" s="255" t="s">
        <v>493</v>
      </c>
      <c r="E146" s="43" t="s">
        <v>226</v>
      </c>
      <c r="F146" s="44" t="s">
        <v>233</v>
      </c>
      <c r="G146" s="127">
        <v>2</v>
      </c>
      <c r="H146" s="276">
        <v>15</v>
      </c>
      <c r="I146" s="276"/>
      <c r="J146" s="72">
        <v>40</v>
      </c>
      <c r="K146" s="78">
        <f t="shared" si="8"/>
        <v>1.2</v>
      </c>
      <c r="L146" s="78">
        <f t="shared" si="9"/>
        <v>0</v>
      </c>
      <c r="M146" s="45">
        <f t="shared" si="10"/>
        <v>18</v>
      </c>
      <c r="N146" s="443"/>
      <c r="O146" s="443"/>
      <c r="P146" s="443"/>
      <c r="Q146" s="443"/>
      <c r="R146" s="443"/>
      <c r="S146" s="443"/>
      <c r="T146" s="443"/>
      <c r="U146" s="443"/>
      <c r="V146" s="443"/>
      <c r="W146" s="443"/>
      <c r="X146" s="443"/>
      <c r="Y146" s="443"/>
      <c r="Z146" s="443"/>
      <c r="AA146" s="443"/>
      <c r="AB146" s="443"/>
      <c r="AC146" s="443"/>
      <c r="AD146" s="74"/>
    </row>
    <row r="147" spans="1:30" s="183" customFormat="1" ht="18" customHeight="1">
      <c r="A147" s="111"/>
      <c r="B147" s="75"/>
      <c r="C147" s="76"/>
      <c r="D147" s="255" t="s">
        <v>493</v>
      </c>
      <c r="E147" s="43" t="s">
        <v>448</v>
      </c>
      <c r="F147" s="44" t="s">
        <v>233</v>
      </c>
      <c r="G147" s="127">
        <v>2</v>
      </c>
      <c r="H147" s="276"/>
      <c r="I147" s="276">
        <v>60</v>
      </c>
      <c r="J147" s="72">
        <v>40</v>
      </c>
      <c r="K147" s="78">
        <f t="shared" si="8"/>
        <v>0</v>
      </c>
      <c r="L147" s="78">
        <f t="shared" si="9"/>
        <v>1.2</v>
      </c>
      <c r="M147" s="45">
        <f t="shared" si="10"/>
        <v>54</v>
      </c>
      <c r="N147" s="443"/>
      <c r="O147" s="443"/>
      <c r="P147" s="443"/>
      <c r="Q147" s="443"/>
      <c r="R147" s="443"/>
      <c r="S147" s="443"/>
      <c r="T147" s="443"/>
      <c r="U147" s="443"/>
      <c r="V147" s="443"/>
      <c r="W147" s="443"/>
      <c r="X147" s="443"/>
      <c r="Y147" s="443"/>
      <c r="Z147" s="443"/>
      <c r="AA147" s="443"/>
      <c r="AB147" s="443"/>
      <c r="AC147" s="443"/>
      <c r="AD147" s="74"/>
    </row>
    <row r="148" spans="1:30" s="254" customFormat="1" ht="18" customHeight="1">
      <c r="A148" s="111"/>
      <c r="B148" s="75"/>
      <c r="C148" s="76"/>
      <c r="D148" s="255" t="s">
        <v>493</v>
      </c>
      <c r="E148" s="43" t="s">
        <v>449</v>
      </c>
      <c r="F148" s="44" t="s">
        <v>233</v>
      </c>
      <c r="G148" s="127">
        <v>2</v>
      </c>
      <c r="H148" s="276"/>
      <c r="I148" s="276">
        <v>60</v>
      </c>
      <c r="J148" s="72">
        <v>40</v>
      </c>
      <c r="K148" s="78">
        <f t="shared" ref="K148" si="14">IF(OR(LEFT(E148,2)="ĐA",LEFT(E148,2)="DA",LEFT(E148,5)="Đồ án",LEFT(E148,5)="Đồán ",LEFT(E148,9)="Sinh hoạt",LEFT(E148,9)="sinh hoạt",LEFT(E148,6)="Cố vấn",LEFT(E148,6)="cố vấn",LEFT(E148,4)="cvht",LEFT(E148,4)="CVHT",LEFT(E148,4)="shcn",LEFT(E148,4)="SHCN"),0,(IF(AND(H148&gt;0,J148&gt;0),IF(J148&gt;60,1.3,IF(J148&gt;35,1.2,1)),0)))</f>
        <v>0</v>
      </c>
      <c r="L148" s="78">
        <f t="shared" ref="L148" si="15">IF(OR(LEFT(E148,2)="ĐA",LEFT(E148,2)="DA",LEFT(E148,5)="Đồ án",LEFT(E148,5)="Đồán "),0,IF(AND(J148&gt;0,I148&gt;0),IF(AND(OR(LEFT(E148,4)="GDQP",LEFT(E148,4)="gdqp",LEFT(E148,19)="Giáo dục quốc phòng"),J148&gt;50),1.3,IF(J148&gt;35,1.2,IF(J148&gt;29,1.1,1))),0))</f>
        <v>1.2</v>
      </c>
      <c r="M148" s="45">
        <f t="shared" ref="M148" si="16">ROUND(IF(OR(LEFT(E148,2)="ĐA",LEFT(E148,2)="DA",LEFT(E148,5)="Đồ án",LEFT(E148,5)="Đồán "),J148*0.5,(IF(H148&gt;0,H148*K148,"0")+IF(I148&gt;0,(I148*0.75)*L148,"0"))),1)</f>
        <v>54</v>
      </c>
      <c r="N148" s="443"/>
      <c r="O148" s="443"/>
      <c r="P148" s="443"/>
      <c r="Q148" s="443"/>
      <c r="R148" s="443"/>
      <c r="S148" s="443"/>
      <c r="T148" s="443"/>
      <c r="U148" s="443"/>
      <c r="V148" s="443"/>
      <c r="W148" s="443"/>
      <c r="X148" s="443"/>
      <c r="Y148" s="443"/>
      <c r="Z148" s="443"/>
      <c r="AA148" s="443"/>
      <c r="AB148" s="443"/>
      <c r="AC148" s="443"/>
      <c r="AD148" s="74"/>
    </row>
    <row r="149" spans="1:30" s="254" customFormat="1" ht="18" customHeight="1">
      <c r="A149" s="111"/>
      <c r="B149" s="75"/>
      <c r="C149" s="76"/>
      <c r="D149" s="255" t="s">
        <v>491</v>
      </c>
      <c r="E149" s="43" t="s">
        <v>159</v>
      </c>
      <c r="F149" s="44" t="s">
        <v>490</v>
      </c>
      <c r="G149" s="127">
        <v>2</v>
      </c>
      <c r="H149" s="276">
        <v>30</v>
      </c>
      <c r="I149" s="276">
        <v>60</v>
      </c>
      <c r="J149" s="72">
        <v>38</v>
      </c>
      <c r="K149" s="78">
        <f t="shared" ref="K149:K150" si="17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78">
        <f t="shared" ref="L149:L150" si="18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45">
        <f t="shared" ref="M149:M150" si="19">ROUND(IF(OR(LEFT(E149,2)="ĐA",LEFT(E149,2)="DA",LEFT(E149,5)="Đồ án",LEFT(E149,5)="Đồán "),J149*0.5,(IF(H149&gt;0,H149*K149,"0")+IF(I149&gt;0,(I149*0.75)*L149,"0"))),1)</f>
        <v>90</v>
      </c>
      <c r="N149" s="443"/>
      <c r="O149" s="443"/>
      <c r="P149" s="443"/>
      <c r="Q149" s="443"/>
      <c r="R149" s="443"/>
      <c r="S149" s="443"/>
      <c r="T149" s="443"/>
      <c r="U149" s="443"/>
      <c r="V149" s="443"/>
      <c r="W149" s="443"/>
      <c r="X149" s="443"/>
      <c r="Y149" s="443"/>
      <c r="Z149" s="443"/>
      <c r="AA149" s="443"/>
      <c r="AB149" s="443"/>
      <c r="AC149" s="443"/>
      <c r="AD149" s="74"/>
    </row>
    <row r="150" spans="1:30" s="183" customFormat="1" ht="18" customHeight="1">
      <c r="A150" s="111"/>
      <c r="B150" s="75"/>
      <c r="C150" s="76"/>
      <c r="D150" s="255" t="s">
        <v>492</v>
      </c>
      <c r="E150" s="43" t="s">
        <v>159</v>
      </c>
      <c r="F150" s="44" t="s">
        <v>446</v>
      </c>
      <c r="G150" s="127">
        <v>2</v>
      </c>
      <c r="H150" s="276">
        <v>30</v>
      </c>
      <c r="I150" s="276">
        <v>60</v>
      </c>
      <c r="J150" s="72">
        <v>40</v>
      </c>
      <c r="K150" s="78">
        <f t="shared" si="17"/>
        <v>1.2</v>
      </c>
      <c r="L150" s="78">
        <f t="shared" si="18"/>
        <v>1.2</v>
      </c>
      <c r="M150" s="45">
        <f t="shared" si="19"/>
        <v>90</v>
      </c>
      <c r="N150" s="443"/>
      <c r="O150" s="443"/>
      <c r="P150" s="443"/>
      <c r="Q150" s="443"/>
      <c r="R150" s="443"/>
      <c r="S150" s="443"/>
      <c r="T150" s="443"/>
      <c r="U150" s="443"/>
      <c r="V150" s="443"/>
      <c r="W150" s="443"/>
      <c r="X150" s="443"/>
      <c r="Y150" s="443"/>
      <c r="Z150" s="443"/>
      <c r="AA150" s="443"/>
      <c r="AB150" s="443"/>
      <c r="AC150" s="443"/>
      <c r="AD150" s="74"/>
    </row>
    <row r="151" spans="1:30" ht="18" customHeight="1">
      <c r="A151" s="94">
        <v>7</v>
      </c>
      <c r="B151" s="82" t="s">
        <v>90</v>
      </c>
      <c r="C151" s="91" t="s">
        <v>91</v>
      </c>
      <c r="D151" s="42">
        <v>21100094701</v>
      </c>
      <c r="E151" s="43" t="s">
        <v>182</v>
      </c>
      <c r="F151" s="44" t="s">
        <v>183</v>
      </c>
      <c r="G151" s="129">
        <v>1</v>
      </c>
      <c r="H151" s="275">
        <v>15</v>
      </c>
      <c r="I151" s="275">
        <v>60</v>
      </c>
      <c r="J151" s="72">
        <v>33</v>
      </c>
      <c r="K151" s="78">
        <f t="shared" si="8"/>
        <v>1</v>
      </c>
      <c r="L151" s="78">
        <f t="shared" si="9"/>
        <v>1.1000000000000001</v>
      </c>
      <c r="M151" s="45">
        <f t="shared" si="10"/>
        <v>64.5</v>
      </c>
      <c r="N151" s="479">
        <v>64.5</v>
      </c>
      <c r="O151" s="463">
        <v>0</v>
      </c>
      <c r="P151" s="457">
        <f>SUM(M151:M169)+N151+O151</f>
        <v>825.7</v>
      </c>
      <c r="Q151" s="463">
        <v>0</v>
      </c>
      <c r="R151" s="511">
        <v>0</v>
      </c>
      <c r="S151" s="461">
        <v>430</v>
      </c>
      <c r="T151" s="463">
        <v>430</v>
      </c>
      <c r="U151" s="461">
        <v>112</v>
      </c>
      <c r="V151" s="459">
        <v>112</v>
      </c>
      <c r="W151" s="461">
        <v>56</v>
      </c>
      <c r="X151" s="463">
        <v>56</v>
      </c>
      <c r="Y151" s="457">
        <f>ROUND((P151-T151),1)</f>
        <v>395.7</v>
      </c>
      <c r="Z151" s="465">
        <f>IF(OR(SUM(V151:V169)="",SUM(Q151:Q169)=""),0,IF(OR(SUM(U151:U169)=320,SUM(V151:V169)&gt;0),ROUND((SUM(Q151:Q169)-SUM(V151:V169)),1),0))</f>
        <v>-112</v>
      </c>
      <c r="AA151" s="465">
        <f>IF(OR(SUM(X151:X169)="",SUM(R151:R169)=""),0,IF(OR(SUM(W151:W169)=160,SUM(X151:X169)&gt;0),ROUND((SUM(R151:R169)-SUM(X151:X169)),1),0))</f>
        <v>-56</v>
      </c>
      <c r="AB151" s="483"/>
      <c r="AC151" s="472">
        <f>SUM(Y151:AA169)</f>
        <v>227.7</v>
      </c>
      <c r="AD151" s="74"/>
    </row>
    <row r="152" spans="1:30" ht="18" customHeight="1">
      <c r="A152" s="81"/>
      <c r="B152" s="97"/>
      <c r="C152" s="98"/>
      <c r="D152" s="42">
        <v>71400106707</v>
      </c>
      <c r="E152" s="43" t="s">
        <v>184</v>
      </c>
      <c r="F152" s="44" t="s">
        <v>185</v>
      </c>
      <c r="G152" s="64">
        <v>1</v>
      </c>
      <c r="H152" s="276">
        <v>15</v>
      </c>
      <c r="I152" s="276">
        <v>60</v>
      </c>
      <c r="J152" s="72">
        <v>51</v>
      </c>
      <c r="K152" s="78">
        <f t="shared" si="8"/>
        <v>1.2</v>
      </c>
      <c r="L152" s="78">
        <f t="shared" si="9"/>
        <v>1.2</v>
      </c>
      <c r="M152" s="45">
        <f t="shared" si="10"/>
        <v>72</v>
      </c>
      <c r="N152" s="480"/>
      <c r="O152" s="464"/>
      <c r="P152" s="458"/>
      <c r="Q152" s="445"/>
      <c r="R152" s="512"/>
      <c r="S152" s="445"/>
      <c r="T152" s="445"/>
      <c r="U152" s="445"/>
      <c r="V152" s="445"/>
      <c r="W152" s="445"/>
      <c r="X152" s="445"/>
      <c r="Y152" s="445"/>
      <c r="Z152" s="445"/>
      <c r="AA152" s="445"/>
      <c r="AB152" s="445"/>
      <c r="AC152" s="445"/>
      <c r="AD152" s="74"/>
    </row>
    <row r="153" spans="1:30" ht="18" customHeight="1">
      <c r="A153" s="81"/>
      <c r="B153" s="97"/>
      <c r="C153" s="98"/>
      <c r="D153" s="42">
        <v>21100009801</v>
      </c>
      <c r="E153" s="43" t="s">
        <v>186</v>
      </c>
      <c r="F153" s="44" t="s">
        <v>187</v>
      </c>
      <c r="G153" s="64">
        <v>1</v>
      </c>
      <c r="H153" s="276">
        <v>30</v>
      </c>
      <c r="I153" s="276">
        <v>45</v>
      </c>
      <c r="J153" s="72">
        <v>28</v>
      </c>
      <c r="K153" s="78">
        <f t="shared" si="8"/>
        <v>1</v>
      </c>
      <c r="L153" s="78">
        <f t="shared" si="9"/>
        <v>1</v>
      </c>
      <c r="M153" s="45">
        <f t="shared" si="10"/>
        <v>63.8</v>
      </c>
      <c r="N153" s="480"/>
      <c r="O153" s="464"/>
      <c r="P153" s="458"/>
      <c r="Q153" s="445"/>
      <c r="R153" s="512"/>
      <c r="S153" s="445"/>
      <c r="T153" s="445"/>
      <c r="U153" s="445"/>
      <c r="V153" s="445"/>
      <c r="W153" s="445"/>
      <c r="X153" s="445"/>
      <c r="Y153" s="445"/>
      <c r="Z153" s="445"/>
      <c r="AA153" s="445"/>
      <c r="AB153" s="445"/>
      <c r="AC153" s="445"/>
      <c r="AD153" s="74"/>
    </row>
    <row r="154" spans="1:30" ht="18" customHeight="1">
      <c r="A154" s="81"/>
      <c r="B154" s="97"/>
      <c r="C154" s="98"/>
      <c r="D154" s="196">
        <v>21100151501</v>
      </c>
      <c r="E154" s="199" t="s">
        <v>188</v>
      </c>
      <c r="F154" s="200" t="s">
        <v>187</v>
      </c>
      <c r="G154" s="197">
        <v>1</v>
      </c>
      <c r="H154" s="277">
        <v>0</v>
      </c>
      <c r="I154" s="277">
        <v>45</v>
      </c>
      <c r="J154" s="198">
        <v>28</v>
      </c>
      <c r="K154" s="78">
        <f t="shared" si="8"/>
        <v>0</v>
      </c>
      <c r="L154" s="78">
        <f t="shared" si="9"/>
        <v>0</v>
      </c>
      <c r="M154" s="45">
        <f t="shared" si="10"/>
        <v>14</v>
      </c>
      <c r="N154" s="480"/>
      <c r="O154" s="464"/>
      <c r="P154" s="458"/>
      <c r="Q154" s="445"/>
      <c r="R154" s="512"/>
      <c r="S154" s="445"/>
      <c r="T154" s="445"/>
      <c r="U154" s="445"/>
      <c r="V154" s="445"/>
      <c r="W154" s="445"/>
      <c r="X154" s="445"/>
      <c r="Y154" s="445"/>
      <c r="Z154" s="445"/>
      <c r="AA154" s="445"/>
      <c r="AB154" s="445"/>
      <c r="AC154" s="445"/>
      <c r="AD154" s="74"/>
    </row>
    <row r="155" spans="1:30" ht="18" customHeight="1">
      <c r="A155" s="81"/>
      <c r="B155" s="97"/>
      <c r="C155" s="98"/>
      <c r="D155" s="42">
        <v>21100119802</v>
      </c>
      <c r="E155" s="43" t="s">
        <v>159</v>
      </c>
      <c r="F155" s="44" t="s">
        <v>183</v>
      </c>
      <c r="G155" s="64">
        <v>1</v>
      </c>
      <c r="H155" s="276">
        <v>24</v>
      </c>
      <c r="I155" s="276">
        <v>12</v>
      </c>
      <c r="J155" s="72">
        <v>33</v>
      </c>
      <c r="K155" s="78">
        <f t="shared" si="8"/>
        <v>1</v>
      </c>
      <c r="L155" s="78">
        <f t="shared" si="9"/>
        <v>1.1000000000000001</v>
      </c>
      <c r="M155" s="45">
        <f t="shared" si="10"/>
        <v>33.9</v>
      </c>
      <c r="N155" s="480"/>
      <c r="O155" s="464"/>
      <c r="P155" s="458"/>
      <c r="Q155" s="445"/>
      <c r="R155" s="512"/>
      <c r="S155" s="445"/>
      <c r="T155" s="445"/>
      <c r="U155" s="445"/>
      <c r="V155" s="445"/>
      <c r="W155" s="445"/>
      <c r="X155" s="445"/>
      <c r="Y155" s="445"/>
      <c r="Z155" s="445"/>
      <c r="AA155" s="445"/>
      <c r="AB155" s="445"/>
      <c r="AC155" s="445"/>
      <c r="AD155" s="74"/>
    </row>
    <row r="156" spans="1:30" ht="18" customHeight="1">
      <c r="A156" s="81"/>
      <c r="B156" s="97"/>
      <c r="C156" s="98"/>
      <c r="D156" s="42"/>
      <c r="E156" s="43" t="s">
        <v>216</v>
      </c>
      <c r="F156" s="44" t="s">
        <v>185</v>
      </c>
      <c r="G156" s="64"/>
      <c r="H156" s="276"/>
      <c r="I156" s="276"/>
      <c r="J156" s="72"/>
      <c r="K156" s="78">
        <f t="shared" si="8"/>
        <v>0</v>
      </c>
      <c r="L156" s="78">
        <f t="shared" si="9"/>
        <v>0</v>
      </c>
      <c r="M156" s="45">
        <f t="shared" si="10"/>
        <v>0</v>
      </c>
      <c r="N156" s="480"/>
      <c r="O156" s="464"/>
      <c r="P156" s="458"/>
      <c r="Q156" s="445"/>
      <c r="R156" s="512"/>
      <c r="S156" s="445"/>
      <c r="T156" s="445"/>
      <c r="U156" s="445"/>
      <c r="V156" s="445"/>
      <c r="W156" s="445"/>
      <c r="X156" s="445"/>
      <c r="Y156" s="445"/>
      <c r="Z156" s="445"/>
      <c r="AA156" s="445"/>
      <c r="AB156" s="445"/>
      <c r="AC156" s="445"/>
      <c r="AD156" s="74"/>
    </row>
    <row r="157" spans="1:30" ht="18" customHeight="1">
      <c r="A157" s="81"/>
      <c r="B157" s="97"/>
      <c r="C157" s="98"/>
      <c r="D157" s="42"/>
      <c r="E157" s="43" t="s">
        <v>343</v>
      </c>
      <c r="F157" s="44" t="s">
        <v>185</v>
      </c>
      <c r="G157" s="64">
        <v>2</v>
      </c>
      <c r="H157" s="276">
        <v>15</v>
      </c>
      <c r="I157" s="276">
        <v>60</v>
      </c>
      <c r="J157" s="72">
        <v>51</v>
      </c>
      <c r="K157" s="78">
        <f t="shared" si="8"/>
        <v>1.2</v>
      </c>
      <c r="L157" s="78">
        <f t="shared" si="9"/>
        <v>1.2</v>
      </c>
      <c r="M157" s="45">
        <f t="shared" si="10"/>
        <v>72</v>
      </c>
      <c r="N157" s="480"/>
      <c r="O157" s="464"/>
      <c r="P157" s="458"/>
      <c r="Q157" s="445"/>
      <c r="R157" s="512"/>
      <c r="S157" s="445"/>
      <c r="T157" s="445"/>
      <c r="U157" s="445"/>
      <c r="V157" s="445"/>
      <c r="W157" s="445"/>
      <c r="X157" s="445"/>
      <c r="Y157" s="445"/>
      <c r="Z157" s="445"/>
      <c r="AA157" s="445"/>
      <c r="AB157" s="445"/>
      <c r="AC157" s="445"/>
      <c r="AD157" s="74"/>
    </row>
    <row r="158" spans="1:30" ht="18.75" customHeight="1">
      <c r="A158" s="81"/>
      <c r="B158" s="97"/>
      <c r="C158" s="98"/>
      <c r="D158" s="42"/>
      <c r="E158" s="43" t="s">
        <v>159</v>
      </c>
      <c r="F158" s="44" t="s">
        <v>479</v>
      </c>
      <c r="G158" s="64">
        <v>2</v>
      </c>
      <c r="H158" s="276">
        <v>30</v>
      </c>
      <c r="I158" s="276">
        <v>60</v>
      </c>
      <c r="J158" s="72">
        <v>40</v>
      </c>
      <c r="K158" s="78">
        <v>1.2</v>
      </c>
      <c r="L158" s="78">
        <v>1.2</v>
      </c>
      <c r="M158" s="45">
        <v>90</v>
      </c>
      <c r="N158" s="480"/>
      <c r="O158" s="464"/>
      <c r="P158" s="458"/>
      <c r="Q158" s="445"/>
      <c r="R158" s="512"/>
      <c r="S158" s="445"/>
      <c r="T158" s="445"/>
      <c r="U158" s="445"/>
      <c r="V158" s="445"/>
      <c r="W158" s="445"/>
      <c r="X158" s="445"/>
      <c r="Y158" s="445"/>
      <c r="Z158" s="445"/>
      <c r="AA158" s="445"/>
      <c r="AB158" s="445"/>
      <c r="AC158" s="445"/>
      <c r="AD158" s="74"/>
    </row>
    <row r="159" spans="1:30" s="183" customFormat="1" ht="18" hidden="1" customHeight="1">
      <c r="A159" s="111"/>
      <c r="B159" s="97"/>
      <c r="C159" s="98"/>
      <c r="D159" s="42"/>
      <c r="E159" s="43"/>
      <c r="F159" s="44"/>
      <c r="G159" s="64"/>
      <c r="H159" s="276"/>
      <c r="I159" s="276"/>
      <c r="J159" s="72"/>
      <c r="K159" s="78">
        <f t="shared" ref="K159:K219" si="20">IF(OR(LEFT(E159,2)="ĐA",LEFT(E159,2)="DA",LEFT(E159,5)="Đồ án",LEFT(E159,5)="Đồán ",LEFT(E159,9)="Sinh hoạt",LEFT(E159,9)="sinh hoạt",LEFT(E159,6)="Cố vấn",LEFT(E159,6)="cố vấn",LEFT(E159,4)="cvht",LEFT(E159,4)="CVHT",LEFT(E159,4)="shcn",LEFT(E159,4)="SHCN"),0,(IF(AND(H159&gt;0,J159&gt;0),IF(J159&gt;60,1.3,IF(J159&gt;35,1.2,1)),0)))</f>
        <v>0</v>
      </c>
      <c r="L159" s="78">
        <f t="shared" ref="L159:L219" si="21">IF(OR(LEFT(E159,2)="ĐA",LEFT(E159,2)="DA",LEFT(E159,5)="Đồ án",LEFT(E159,5)="Đồán "),0,IF(AND(J159&gt;0,I159&gt;0),IF(AND(OR(LEFT(E159,4)="GDQP",LEFT(E159,4)="gdqp",LEFT(E159,19)="Giáo dục quốc phòng"),J159&gt;50),1.3,IF(J159&gt;35,1.2,IF(J159&gt;29,1.1,1))),0))</f>
        <v>0</v>
      </c>
      <c r="M159" s="45">
        <f t="shared" ref="M159:M219" si="22">ROUND(IF(OR(LEFT(E159,2)="ĐA",LEFT(E159,2)="DA",LEFT(E159,5)="Đồ án",LEFT(E159,5)="Đồán "),J159*0.5,(IF(H159&gt;0,H159*K159,"0")+IF(I159&gt;0,(I159*0.75)*L159,"0"))),1)</f>
        <v>0</v>
      </c>
      <c r="N159" s="480"/>
      <c r="O159" s="464"/>
      <c r="P159" s="458"/>
      <c r="Q159" s="471"/>
      <c r="R159" s="512"/>
      <c r="S159" s="471"/>
      <c r="T159" s="471"/>
      <c r="U159" s="471"/>
      <c r="V159" s="471"/>
      <c r="W159" s="471"/>
      <c r="X159" s="471"/>
      <c r="Y159" s="471"/>
      <c r="Z159" s="471"/>
      <c r="AA159" s="471"/>
      <c r="AB159" s="471"/>
      <c r="AC159" s="471"/>
      <c r="AD159" s="74"/>
    </row>
    <row r="160" spans="1:30" s="183" customFormat="1" ht="18" hidden="1" customHeight="1">
      <c r="A160" s="111"/>
      <c r="B160" s="97"/>
      <c r="C160" s="98"/>
      <c r="D160" s="42"/>
      <c r="E160" s="43"/>
      <c r="F160" s="44"/>
      <c r="G160" s="64"/>
      <c r="H160" s="276"/>
      <c r="I160" s="276"/>
      <c r="J160" s="72"/>
      <c r="K160" s="78">
        <f t="shared" si="20"/>
        <v>0</v>
      </c>
      <c r="L160" s="78">
        <f t="shared" si="21"/>
        <v>0</v>
      </c>
      <c r="M160" s="45">
        <f t="shared" si="22"/>
        <v>0</v>
      </c>
      <c r="N160" s="480"/>
      <c r="O160" s="464"/>
      <c r="P160" s="458"/>
      <c r="Q160" s="471"/>
      <c r="R160" s="512"/>
      <c r="S160" s="471"/>
      <c r="T160" s="471"/>
      <c r="U160" s="471"/>
      <c r="V160" s="471"/>
      <c r="W160" s="471"/>
      <c r="X160" s="471"/>
      <c r="Y160" s="471"/>
      <c r="Z160" s="471"/>
      <c r="AA160" s="471"/>
      <c r="AB160" s="471"/>
      <c r="AC160" s="471"/>
      <c r="AD160" s="74"/>
    </row>
    <row r="161" spans="1:30" ht="18" customHeight="1">
      <c r="A161" s="81"/>
      <c r="B161" s="97"/>
      <c r="C161" s="98"/>
      <c r="D161" s="42"/>
      <c r="E161" s="43" t="s">
        <v>362</v>
      </c>
      <c r="F161" s="44" t="s">
        <v>278</v>
      </c>
      <c r="G161" s="64">
        <v>2</v>
      </c>
      <c r="H161" s="276">
        <v>45</v>
      </c>
      <c r="I161" s="276">
        <v>30</v>
      </c>
      <c r="J161" s="72">
        <v>40</v>
      </c>
      <c r="K161" s="78">
        <f t="shared" si="20"/>
        <v>1.2</v>
      </c>
      <c r="L161" s="78">
        <f t="shared" si="21"/>
        <v>1.2</v>
      </c>
      <c r="M161" s="45">
        <f t="shared" si="22"/>
        <v>81</v>
      </c>
      <c r="N161" s="480"/>
      <c r="O161" s="464"/>
      <c r="P161" s="458"/>
      <c r="Q161" s="445"/>
      <c r="R161" s="512"/>
      <c r="S161" s="445"/>
      <c r="T161" s="445"/>
      <c r="U161" s="445"/>
      <c r="V161" s="445"/>
      <c r="W161" s="445"/>
      <c r="X161" s="445"/>
      <c r="Y161" s="445"/>
      <c r="Z161" s="445"/>
      <c r="AA161" s="445"/>
      <c r="AB161" s="445"/>
      <c r="AC161" s="445"/>
      <c r="AD161" s="74"/>
    </row>
    <row r="162" spans="1:30" ht="18" customHeight="1">
      <c r="A162" s="81"/>
      <c r="B162" s="97"/>
      <c r="C162" s="98"/>
      <c r="D162" s="42"/>
      <c r="E162" s="43" t="s">
        <v>159</v>
      </c>
      <c r="F162" s="44" t="s">
        <v>366</v>
      </c>
      <c r="G162" s="64">
        <v>2</v>
      </c>
      <c r="H162" s="276">
        <v>30</v>
      </c>
      <c r="I162" s="276">
        <v>60</v>
      </c>
      <c r="J162" s="72">
        <v>40</v>
      </c>
      <c r="K162" s="78">
        <f t="shared" si="20"/>
        <v>1.2</v>
      </c>
      <c r="L162" s="78">
        <f t="shared" si="21"/>
        <v>1.2</v>
      </c>
      <c r="M162" s="45">
        <f t="shared" si="22"/>
        <v>90</v>
      </c>
      <c r="N162" s="480"/>
      <c r="O162" s="464"/>
      <c r="P162" s="458"/>
      <c r="Q162" s="445"/>
      <c r="R162" s="512"/>
      <c r="S162" s="445"/>
      <c r="T162" s="445"/>
      <c r="U162" s="445"/>
      <c r="V162" s="445"/>
      <c r="W162" s="445"/>
      <c r="X162" s="445"/>
      <c r="Y162" s="445"/>
      <c r="Z162" s="445"/>
      <c r="AA162" s="445"/>
      <c r="AB162" s="445"/>
      <c r="AC162" s="445"/>
      <c r="AD162" s="74"/>
    </row>
    <row r="163" spans="1:30" ht="18" customHeight="1">
      <c r="A163" s="81"/>
      <c r="B163" s="97"/>
      <c r="C163" s="98"/>
      <c r="D163" s="42"/>
      <c r="E163" s="43" t="s">
        <v>159</v>
      </c>
      <c r="F163" s="44" t="s">
        <v>418</v>
      </c>
      <c r="G163" s="64">
        <v>2</v>
      </c>
      <c r="H163" s="276">
        <v>30</v>
      </c>
      <c r="I163" s="276">
        <v>60</v>
      </c>
      <c r="J163" s="72">
        <v>40</v>
      </c>
      <c r="K163" s="78">
        <f t="shared" si="20"/>
        <v>1.2</v>
      </c>
      <c r="L163" s="78">
        <f t="shared" si="21"/>
        <v>1.2</v>
      </c>
      <c r="M163" s="45">
        <f t="shared" si="22"/>
        <v>90</v>
      </c>
      <c r="N163" s="480"/>
      <c r="O163" s="464"/>
      <c r="P163" s="458"/>
      <c r="Q163" s="445"/>
      <c r="R163" s="512"/>
      <c r="S163" s="445"/>
      <c r="T163" s="445"/>
      <c r="U163" s="445"/>
      <c r="V163" s="445"/>
      <c r="W163" s="445"/>
      <c r="X163" s="445"/>
      <c r="Y163" s="445"/>
      <c r="Z163" s="445"/>
      <c r="AA163" s="445"/>
      <c r="AB163" s="445"/>
      <c r="AC163" s="445"/>
      <c r="AD163" s="74"/>
    </row>
    <row r="164" spans="1:30" ht="18" customHeight="1">
      <c r="A164" s="81"/>
      <c r="B164" s="62"/>
      <c r="C164" s="98"/>
      <c r="D164" s="42"/>
      <c r="E164" s="43" t="s">
        <v>159</v>
      </c>
      <c r="F164" s="44" t="s">
        <v>420</v>
      </c>
      <c r="G164" s="64">
        <v>2</v>
      </c>
      <c r="H164" s="276">
        <v>30</v>
      </c>
      <c r="I164" s="276">
        <v>60</v>
      </c>
      <c r="J164" s="72">
        <v>40</v>
      </c>
      <c r="K164" s="78">
        <f t="shared" si="20"/>
        <v>1.2</v>
      </c>
      <c r="L164" s="78">
        <f t="shared" si="21"/>
        <v>1.2</v>
      </c>
      <c r="M164" s="45">
        <f t="shared" si="22"/>
        <v>90</v>
      </c>
      <c r="N164" s="480"/>
      <c r="O164" s="464"/>
      <c r="P164" s="458"/>
      <c r="Q164" s="445"/>
      <c r="R164" s="512"/>
      <c r="S164" s="445"/>
      <c r="T164" s="445"/>
      <c r="U164" s="445"/>
      <c r="V164" s="445"/>
      <c r="W164" s="445"/>
      <c r="X164" s="445"/>
      <c r="Y164" s="445"/>
      <c r="Z164" s="445"/>
      <c r="AA164" s="445"/>
      <c r="AB164" s="445"/>
      <c r="AC164" s="445"/>
      <c r="AD164" s="74"/>
    </row>
    <row r="165" spans="1:30" ht="18" hidden="1" customHeight="1">
      <c r="A165" s="81"/>
      <c r="B165" s="97"/>
      <c r="C165" s="98"/>
      <c r="D165" s="42"/>
      <c r="E165" s="43"/>
      <c r="F165" s="44"/>
      <c r="G165" s="64"/>
      <c r="H165" s="276"/>
      <c r="I165" s="276"/>
      <c r="J165" s="72"/>
      <c r="K165" s="78">
        <f t="shared" si="20"/>
        <v>0</v>
      </c>
      <c r="L165" s="78">
        <f t="shared" si="21"/>
        <v>0</v>
      </c>
      <c r="M165" s="45">
        <f t="shared" si="22"/>
        <v>0</v>
      </c>
      <c r="N165" s="480"/>
      <c r="O165" s="464"/>
      <c r="P165" s="458"/>
      <c r="Q165" s="445"/>
      <c r="R165" s="512"/>
      <c r="S165" s="445"/>
      <c r="T165" s="445"/>
      <c r="U165" s="445"/>
      <c r="V165" s="445"/>
      <c r="W165" s="445"/>
      <c r="X165" s="445"/>
      <c r="Y165" s="445"/>
      <c r="Z165" s="445"/>
      <c r="AA165" s="445"/>
      <c r="AB165" s="445"/>
      <c r="AC165" s="445"/>
      <c r="AD165" s="74"/>
    </row>
    <row r="166" spans="1:30" ht="18" hidden="1" customHeight="1">
      <c r="A166" s="81"/>
      <c r="B166" s="97"/>
      <c r="C166" s="98"/>
      <c r="D166" s="42"/>
      <c r="E166" s="43"/>
      <c r="F166" s="44"/>
      <c r="G166" s="64"/>
      <c r="H166" s="276"/>
      <c r="I166" s="276"/>
      <c r="J166" s="72"/>
      <c r="K166" s="78">
        <f t="shared" si="20"/>
        <v>0</v>
      </c>
      <c r="L166" s="78">
        <f t="shared" si="21"/>
        <v>0</v>
      </c>
      <c r="M166" s="45">
        <f t="shared" si="22"/>
        <v>0</v>
      </c>
      <c r="N166" s="480"/>
      <c r="O166" s="464"/>
      <c r="P166" s="458"/>
      <c r="Q166" s="445"/>
      <c r="R166" s="512"/>
      <c r="S166" s="445"/>
      <c r="T166" s="445"/>
      <c r="U166" s="445"/>
      <c r="V166" s="445"/>
      <c r="W166" s="445"/>
      <c r="X166" s="445"/>
      <c r="Y166" s="445"/>
      <c r="Z166" s="445"/>
      <c r="AA166" s="445"/>
      <c r="AB166" s="445"/>
      <c r="AC166" s="445"/>
      <c r="AD166" s="74"/>
    </row>
    <row r="167" spans="1:30" ht="18" hidden="1" customHeight="1">
      <c r="A167" s="81"/>
      <c r="B167" s="97"/>
      <c r="C167" s="98"/>
      <c r="D167" s="42"/>
      <c r="E167" s="43"/>
      <c r="F167" s="44"/>
      <c r="G167" s="64"/>
      <c r="H167" s="276"/>
      <c r="I167" s="276"/>
      <c r="J167" s="72"/>
      <c r="K167" s="78">
        <f t="shared" si="20"/>
        <v>0</v>
      </c>
      <c r="L167" s="78">
        <f t="shared" si="21"/>
        <v>0</v>
      </c>
      <c r="M167" s="45">
        <f t="shared" si="22"/>
        <v>0</v>
      </c>
      <c r="N167" s="480"/>
      <c r="O167" s="464"/>
      <c r="P167" s="458"/>
      <c r="Q167" s="445"/>
      <c r="R167" s="512"/>
      <c r="S167" s="445"/>
      <c r="T167" s="445"/>
      <c r="U167" s="445"/>
      <c r="V167" s="445"/>
      <c r="W167" s="445"/>
      <c r="X167" s="445"/>
      <c r="Y167" s="445"/>
      <c r="Z167" s="445"/>
      <c r="AA167" s="445"/>
      <c r="AB167" s="445"/>
      <c r="AC167" s="445"/>
      <c r="AD167" s="74"/>
    </row>
    <row r="168" spans="1:30" ht="18" hidden="1" customHeight="1">
      <c r="A168" s="81"/>
      <c r="B168" s="97"/>
      <c r="C168" s="98"/>
      <c r="D168" s="42"/>
      <c r="E168" s="43"/>
      <c r="F168" s="44"/>
      <c r="G168" s="64"/>
      <c r="H168" s="276"/>
      <c r="I168" s="276"/>
      <c r="J168" s="72"/>
      <c r="K168" s="78">
        <f t="shared" si="20"/>
        <v>0</v>
      </c>
      <c r="L168" s="78">
        <f t="shared" si="21"/>
        <v>0</v>
      </c>
      <c r="M168" s="45">
        <f t="shared" si="22"/>
        <v>0</v>
      </c>
      <c r="N168" s="480"/>
      <c r="O168" s="464"/>
      <c r="P168" s="458"/>
      <c r="Q168" s="445"/>
      <c r="R168" s="512"/>
      <c r="S168" s="445"/>
      <c r="T168" s="445"/>
      <c r="U168" s="445"/>
      <c r="V168" s="445"/>
      <c r="W168" s="445"/>
      <c r="X168" s="445"/>
      <c r="Y168" s="445"/>
      <c r="Z168" s="445"/>
      <c r="AA168" s="445"/>
      <c r="AB168" s="445"/>
      <c r="AC168" s="445"/>
      <c r="AD168" s="74"/>
    </row>
    <row r="169" spans="1:30" ht="18" hidden="1" customHeight="1">
      <c r="A169" s="111"/>
      <c r="B169" s="97"/>
      <c r="C169" s="98"/>
      <c r="D169" s="42"/>
      <c r="E169" s="43"/>
      <c r="F169" s="44"/>
      <c r="G169" s="64"/>
      <c r="H169" s="276"/>
      <c r="I169" s="276"/>
      <c r="J169" s="72"/>
      <c r="K169" s="78">
        <f t="shared" si="20"/>
        <v>0</v>
      </c>
      <c r="L169" s="78">
        <f t="shared" si="21"/>
        <v>0</v>
      </c>
      <c r="M169" s="45">
        <f t="shared" si="22"/>
        <v>0</v>
      </c>
      <c r="N169" s="480"/>
      <c r="O169" s="464"/>
      <c r="P169" s="458"/>
      <c r="Q169" s="471"/>
      <c r="R169" s="512"/>
      <c r="S169" s="471"/>
      <c r="T169" s="471"/>
      <c r="U169" s="471"/>
      <c r="V169" s="471"/>
      <c r="W169" s="471"/>
      <c r="X169" s="471"/>
      <c r="Y169" s="471"/>
      <c r="Z169" s="471"/>
      <c r="AA169" s="471"/>
      <c r="AB169" s="471"/>
      <c r="AC169" s="471"/>
      <c r="AD169" s="74"/>
    </row>
    <row r="170" spans="1:30" ht="18" customHeight="1">
      <c r="A170" s="94">
        <v>8</v>
      </c>
      <c r="B170" s="256" t="s">
        <v>92</v>
      </c>
      <c r="C170" s="257" t="s">
        <v>93</v>
      </c>
      <c r="D170" s="302">
        <v>21100119808</v>
      </c>
      <c r="E170" s="303" t="s">
        <v>159</v>
      </c>
      <c r="F170" s="304" t="s">
        <v>170</v>
      </c>
      <c r="G170" s="305">
        <v>1</v>
      </c>
      <c r="H170" s="306"/>
      <c r="I170" s="306">
        <v>60</v>
      </c>
      <c r="J170" s="315">
        <v>34</v>
      </c>
      <c r="K170" s="78">
        <f t="shared" si="20"/>
        <v>0</v>
      </c>
      <c r="L170" s="78">
        <f t="shared" si="21"/>
        <v>1.1000000000000001</v>
      </c>
      <c r="M170" s="45">
        <f t="shared" si="22"/>
        <v>49.5</v>
      </c>
      <c r="N170" s="479">
        <v>0</v>
      </c>
      <c r="O170" s="479">
        <v>0</v>
      </c>
      <c r="P170" s="457">
        <f>SUM(M170:M189)+N170+O170</f>
        <v>681</v>
      </c>
      <c r="Q170" s="479">
        <v>0</v>
      </c>
      <c r="R170" s="457">
        <v>0</v>
      </c>
      <c r="S170" s="461">
        <f>430*32/44</f>
        <v>312.72727272727275</v>
      </c>
      <c r="T170" s="463">
        <f>S170</f>
        <v>312.72727272727275</v>
      </c>
      <c r="U170" s="461">
        <v>112</v>
      </c>
      <c r="V170" s="459">
        <v>112</v>
      </c>
      <c r="W170" s="461">
        <v>56</v>
      </c>
      <c r="X170" s="463">
        <v>56</v>
      </c>
      <c r="Y170" s="457">
        <f>ROUND((P170-T170),1)</f>
        <v>368.3</v>
      </c>
      <c r="Z170" s="457">
        <f>IF(OR(SUM(V170:V189)="",SUM(Q170:Q189)=""),0,IF(OR(SUM(U170:U189)=320,SUM(V170:V189)&gt;0),ROUND((SUM(Q170:Q189)-SUM(V170:V189)),1),0))</f>
        <v>-112</v>
      </c>
      <c r="AA170" s="457">
        <f>IF(OR(SUM(X170:X189)="",SUM(R170:R189)=""),0,IF(OR(SUM(W170:W189)=160,SUM(X170:X189)&gt;0),ROUND((SUM(R170:R189)-SUM(X170:X189)),1),0))</f>
        <v>-56</v>
      </c>
      <c r="AB170" s="499"/>
      <c r="AC170" s="501">
        <f>SUM(Y170:AA189)</f>
        <v>200.3</v>
      </c>
      <c r="AD170" s="74"/>
    </row>
    <row r="171" spans="1:30" s="203" customFormat="1" ht="18" customHeight="1">
      <c r="A171" s="111"/>
      <c r="B171" s="309"/>
      <c r="C171" s="310"/>
      <c r="D171" s="302">
        <v>21100119804</v>
      </c>
      <c r="E171" s="303" t="s">
        <v>159</v>
      </c>
      <c r="F171" s="304" t="s">
        <v>144</v>
      </c>
      <c r="G171" s="305">
        <v>1</v>
      </c>
      <c r="H171" s="307"/>
      <c r="I171" s="307">
        <v>60</v>
      </c>
      <c r="J171" s="315">
        <v>29</v>
      </c>
      <c r="K171" s="78">
        <f t="shared" si="20"/>
        <v>0</v>
      </c>
      <c r="L171" s="78">
        <f t="shared" si="21"/>
        <v>1</v>
      </c>
      <c r="M171" s="45">
        <f t="shared" si="22"/>
        <v>45</v>
      </c>
      <c r="N171" s="480"/>
      <c r="O171" s="480"/>
      <c r="P171" s="458"/>
      <c r="Q171" s="480"/>
      <c r="R171" s="458"/>
      <c r="S171" s="462"/>
      <c r="T171" s="464"/>
      <c r="U171" s="462"/>
      <c r="V171" s="460"/>
      <c r="W171" s="462"/>
      <c r="X171" s="464"/>
      <c r="Y171" s="458"/>
      <c r="Z171" s="458"/>
      <c r="AA171" s="458"/>
      <c r="AB171" s="500"/>
      <c r="AC171" s="502"/>
      <c r="AD171" s="74"/>
    </row>
    <row r="172" spans="1:30" ht="18" customHeight="1">
      <c r="A172" s="81"/>
      <c r="B172" s="79"/>
      <c r="C172" s="80"/>
      <c r="D172" s="302">
        <v>71400174101</v>
      </c>
      <c r="E172" s="303" t="s">
        <v>226</v>
      </c>
      <c r="F172" s="304" t="s">
        <v>247</v>
      </c>
      <c r="G172" s="305">
        <v>2</v>
      </c>
      <c r="H172" s="307">
        <v>30</v>
      </c>
      <c r="I172" s="308">
        <v>0</v>
      </c>
      <c r="J172" s="315">
        <v>70</v>
      </c>
      <c r="K172" s="78">
        <f t="shared" si="20"/>
        <v>1.3</v>
      </c>
      <c r="L172" s="78">
        <f t="shared" si="21"/>
        <v>0</v>
      </c>
      <c r="M172" s="45">
        <f t="shared" si="22"/>
        <v>39</v>
      </c>
      <c r="N172" s="480"/>
      <c r="O172" s="480"/>
      <c r="P172" s="445"/>
      <c r="Q172" s="480"/>
      <c r="R172" s="445"/>
      <c r="S172" s="445"/>
      <c r="T172" s="445"/>
      <c r="U172" s="445"/>
      <c r="V172" s="445"/>
      <c r="W172" s="445"/>
      <c r="X172" s="445"/>
      <c r="Y172" s="445"/>
      <c r="Z172" s="445"/>
      <c r="AA172" s="445"/>
      <c r="AB172" s="443"/>
      <c r="AC172" s="503"/>
      <c r="AD172" s="74"/>
    </row>
    <row r="173" spans="1:30" ht="18" customHeight="1">
      <c r="A173" s="81"/>
      <c r="B173" s="79"/>
      <c r="C173" s="80"/>
      <c r="D173" s="302">
        <v>71400174101</v>
      </c>
      <c r="E173" s="303" t="s">
        <v>226</v>
      </c>
      <c r="F173" s="304" t="s">
        <v>544</v>
      </c>
      <c r="G173" s="305">
        <v>2</v>
      </c>
      <c r="H173" s="307">
        <v>0</v>
      </c>
      <c r="I173" s="308">
        <v>60</v>
      </c>
      <c r="J173" s="315">
        <v>32</v>
      </c>
      <c r="K173" s="78">
        <f t="shared" si="20"/>
        <v>0</v>
      </c>
      <c r="L173" s="78">
        <f t="shared" si="21"/>
        <v>1.1000000000000001</v>
      </c>
      <c r="M173" s="45">
        <f t="shared" si="22"/>
        <v>49.5</v>
      </c>
      <c r="N173" s="480"/>
      <c r="O173" s="480"/>
      <c r="P173" s="445"/>
      <c r="Q173" s="480"/>
      <c r="R173" s="445"/>
      <c r="S173" s="445"/>
      <c r="T173" s="445"/>
      <c r="U173" s="445"/>
      <c r="V173" s="445"/>
      <c r="W173" s="445"/>
      <c r="X173" s="445"/>
      <c r="Y173" s="445"/>
      <c r="Z173" s="445"/>
      <c r="AA173" s="445"/>
      <c r="AB173" s="443"/>
      <c r="AC173" s="503"/>
      <c r="AD173" s="74"/>
    </row>
    <row r="174" spans="1:30" s="203" customFormat="1" ht="18" customHeight="1">
      <c r="A174" s="111"/>
      <c r="B174" s="79"/>
      <c r="C174" s="80"/>
      <c r="D174" s="302">
        <v>71400174101</v>
      </c>
      <c r="E174" s="303" t="s">
        <v>226</v>
      </c>
      <c r="F174" s="304" t="s">
        <v>545</v>
      </c>
      <c r="G174" s="305">
        <v>2</v>
      </c>
      <c r="H174" s="307">
        <v>0</v>
      </c>
      <c r="I174" s="308">
        <v>60</v>
      </c>
      <c r="J174" s="315">
        <v>32</v>
      </c>
      <c r="K174" s="78">
        <f t="shared" si="20"/>
        <v>0</v>
      </c>
      <c r="L174" s="78">
        <f t="shared" si="21"/>
        <v>1.1000000000000001</v>
      </c>
      <c r="M174" s="45">
        <f t="shared" si="22"/>
        <v>49.5</v>
      </c>
      <c r="N174" s="480"/>
      <c r="O174" s="480"/>
      <c r="P174" s="471"/>
      <c r="Q174" s="480"/>
      <c r="R174" s="471"/>
      <c r="S174" s="471"/>
      <c r="T174" s="471"/>
      <c r="U174" s="471"/>
      <c r="V174" s="471"/>
      <c r="W174" s="471"/>
      <c r="X174" s="471"/>
      <c r="Y174" s="471"/>
      <c r="Z174" s="471"/>
      <c r="AA174" s="471"/>
      <c r="AB174" s="443"/>
      <c r="AC174" s="504"/>
      <c r="AD174" s="74"/>
    </row>
    <row r="175" spans="1:30" s="170" customFormat="1" ht="18" customHeight="1">
      <c r="A175" s="111"/>
      <c r="B175" s="79"/>
      <c r="C175" s="80"/>
      <c r="D175" s="302">
        <v>71400174103</v>
      </c>
      <c r="E175" s="303" t="s">
        <v>226</v>
      </c>
      <c r="F175" s="304" t="s">
        <v>473</v>
      </c>
      <c r="G175" s="305">
        <v>2</v>
      </c>
      <c r="H175" s="307">
        <v>30</v>
      </c>
      <c r="I175" s="308"/>
      <c r="J175" s="315">
        <v>60</v>
      </c>
      <c r="K175" s="78">
        <f t="shared" si="20"/>
        <v>1.2</v>
      </c>
      <c r="L175" s="78">
        <f t="shared" si="21"/>
        <v>0</v>
      </c>
      <c r="M175" s="45">
        <f t="shared" si="22"/>
        <v>36</v>
      </c>
      <c r="N175" s="480"/>
      <c r="O175" s="480"/>
      <c r="P175" s="471"/>
      <c r="Q175" s="480"/>
      <c r="R175" s="471"/>
      <c r="S175" s="471"/>
      <c r="T175" s="471"/>
      <c r="U175" s="471"/>
      <c r="V175" s="471"/>
      <c r="W175" s="471"/>
      <c r="X175" s="471"/>
      <c r="Y175" s="471"/>
      <c r="Z175" s="471"/>
      <c r="AA175" s="471"/>
      <c r="AB175" s="443"/>
      <c r="AC175" s="504"/>
      <c r="AD175" s="74"/>
    </row>
    <row r="176" spans="1:30" ht="18" customHeight="1">
      <c r="A176" s="81"/>
      <c r="B176" s="79"/>
      <c r="C176" s="80"/>
      <c r="D176" s="302">
        <v>71400174103</v>
      </c>
      <c r="E176" s="303" t="s">
        <v>226</v>
      </c>
      <c r="F176" s="304" t="s">
        <v>546</v>
      </c>
      <c r="G176" s="305">
        <v>2</v>
      </c>
      <c r="H176" s="307">
        <v>0</v>
      </c>
      <c r="I176" s="308">
        <v>60</v>
      </c>
      <c r="J176" s="315">
        <v>30</v>
      </c>
      <c r="K176" s="78">
        <f t="shared" si="20"/>
        <v>0</v>
      </c>
      <c r="L176" s="78">
        <f t="shared" si="21"/>
        <v>1.1000000000000001</v>
      </c>
      <c r="M176" s="45">
        <f t="shared" si="22"/>
        <v>49.5</v>
      </c>
      <c r="N176" s="480"/>
      <c r="O176" s="480"/>
      <c r="P176" s="445"/>
      <c r="Q176" s="480"/>
      <c r="R176" s="445"/>
      <c r="S176" s="445"/>
      <c r="T176" s="445"/>
      <c r="U176" s="445"/>
      <c r="V176" s="445"/>
      <c r="W176" s="445"/>
      <c r="X176" s="445"/>
      <c r="Y176" s="445"/>
      <c r="Z176" s="445"/>
      <c r="AA176" s="445"/>
      <c r="AB176" s="443"/>
      <c r="AC176" s="503"/>
      <c r="AD176" s="74"/>
    </row>
    <row r="177" spans="1:30" ht="18" customHeight="1">
      <c r="A177" s="111"/>
      <c r="B177" s="79"/>
      <c r="C177" s="80"/>
      <c r="D177" s="302">
        <v>71400174103</v>
      </c>
      <c r="E177" s="303" t="s">
        <v>226</v>
      </c>
      <c r="F177" s="304" t="s">
        <v>547</v>
      </c>
      <c r="G177" s="305">
        <v>2</v>
      </c>
      <c r="H177" s="307">
        <v>0</v>
      </c>
      <c r="I177" s="308">
        <v>60</v>
      </c>
      <c r="J177" s="315">
        <v>30</v>
      </c>
      <c r="K177" s="78">
        <f t="shared" si="20"/>
        <v>0</v>
      </c>
      <c r="L177" s="78">
        <f t="shared" si="21"/>
        <v>1.1000000000000001</v>
      </c>
      <c r="M177" s="45">
        <f t="shared" si="22"/>
        <v>49.5</v>
      </c>
      <c r="N177" s="480"/>
      <c r="O177" s="480"/>
      <c r="P177" s="471"/>
      <c r="Q177" s="480"/>
      <c r="R177" s="471"/>
      <c r="S177" s="471"/>
      <c r="T177" s="471"/>
      <c r="U177" s="471"/>
      <c r="V177" s="471"/>
      <c r="W177" s="471"/>
      <c r="X177" s="471"/>
      <c r="Y177" s="471"/>
      <c r="Z177" s="471"/>
      <c r="AA177" s="471"/>
      <c r="AB177" s="443"/>
      <c r="AC177" s="504"/>
      <c r="AD177" s="74"/>
    </row>
    <row r="178" spans="1:30" ht="18" customHeight="1">
      <c r="A178" s="111"/>
      <c r="B178" s="79"/>
      <c r="C178" s="80"/>
      <c r="D178" s="302">
        <v>71400119908</v>
      </c>
      <c r="E178" s="303" t="s">
        <v>159</v>
      </c>
      <c r="F178" s="304" t="s">
        <v>279</v>
      </c>
      <c r="G178" s="305">
        <v>2</v>
      </c>
      <c r="H178" s="307">
        <v>30</v>
      </c>
      <c r="I178" s="308">
        <v>60</v>
      </c>
      <c r="J178" s="315">
        <v>35</v>
      </c>
      <c r="K178" s="78">
        <f t="shared" si="20"/>
        <v>1</v>
      </c>
      <c r="L178" s="78">
        <f t="shared" si="21"/>
        <v>1.1000000000000001</v>
      </c>
      <c r="M178" s="45">
        <f t="shared" si="22"/>
        <v>79.5</v>
      </c>
      <c r="N178" s="480"/>
      <c r="O178" s="480"/>
      <c r="P178" s="471"/>
      <c r="Q178" s="480"/>
      <c r="R178" s="471"/>
      <c r="S178" s="471"/>
      <c r="T178" s="471"/>
      <c r="U178" s="471"/>
      <c r="V178" s="471"/>
      <c r="W178" s="471"/>
      <c r="X178" s="471"/>
      <c r="Y178" s="471"/>
      <c r="Z178" s="471"/>
      <c r="AA178" s="471"/>
      <c r="AB178" s="443"/>
      <c r="AC178" s="504"/>
      <c r="AD178" s="74"/>
    </row>
    <row r="179" spans="1:30" ht="18" customHeight="1">
      <c r="A179" s="111"/>
      <c r="B179" s="79"/>
      <c r="C179" s="80"/>
      <c r="D179" s="302">
        <v>21100094001</v>
      </c>
      <c r="E179" s="303" t="s">
        <v>226</v>
      </c>
      <c r="F179" s="304" t="s">
        <v>181</v>
      </c>
      <c r="G179" s="305">
        <v>2</v>
      </c>
      <c r="H179" s="307">
        <v>15</v>
      </c>
      <c r="I179" s="308">
        <v>60</v>
      </c>
      <c r="J179" s="315">
        <v>38</v>
      </c>
      <c r="K179" s="78">
        <f t="shared" si="20"/>
        <v>1.2</v>
      </c>
      <c r="L179" s="78">
        <f t="shared" si="21"/>
        <v>1.2</v>
      </c>
      <c r="M179" s="45">
        <f t="shared" si="22"/>
        <v>72</v>
      </c>
      <c r="N179" s="480"/>
      <c r="O179" s="480"/>
      <c r="P179" s="471"/>
      <c r="Q179" s="480"/>
      <c r="R179" s="471"/>
      <c r="S179" s="471"/>
      <c r="T179" s="471"/>
      <c r="U179" s="471"/>
      <c r="V179" s="471"/>
      <c r="W179" s="471"/>
      <c r="X179" s="471"/>
      <c r="Y179" s="471"/>
      <c r="Z179" s="471"/>
      <c r="AA179" s="471"/>
      <c r="AB179" s="443"/>
      <c r="AC179" s="504"/>
      <c r="AD179" s="74"/>
    </row>
    <row r="180" spans="1:30" ht="18" customHeight="1">
      <c r="A180" s="111"/>
      <c r="B180" s="79"/>
      <c r="C180" s="80"/>
      <c r="D180" s="302">
        <v>21100094004</v>
      </c>
      <c r="E180" s="303" t="s">
        <v>226</v>
      </c>
      <c r="F180" s="304" t="s">
        <v>204</v>
      </c>
      <c r="G180" s="305">
        <v>2</v>
      </c>
      <c r="H180" s="307">
        <v>15</v>
      </c>
      <c r="I180" s="308">
        <v>60</v>
      </c>
      <c r="J180" s="315">
        <v>40</v>
      </c>
      <c r="K180" s="78">
        <f t="shared" si="20"/>
        <v>1.2</v>
      </c>
      <c r="L180" s="78">
        <f t="shared" si="21"/>
        <v>1.2</v>
      </c>
      <c r="M180" s="45">
        <f t="shared" si="22"/>
        <v>72</v>
      </c>
      <c r="N180" s="480"/>
      <c r="O180" s="480"/>
      <c r="P180" s="471"/>
      <c r="Q180" s="480"/>
      <c r="R180" s="471"/>
      <c r="S180" s="471"/>
      <c r="T180" s="471"/>
      <c r="U180" s="471"/>
      <c r="V180" s="471"/>
      <c r="W180" s="471"/>
      <c r="X180" s="471"/>
      <c r="Y180" s="471"/>
      <c r="Z180" s="471"/>
      <c r="AA180" s="471"/>
      <c r="AB180" s="443"/>
      <c r="AC180" s="504"/>
      <c r="AD180" s="74"/>
    </row>
    <row r="181" spans="1:30" ht="18" customHeight="1">
      <c r="A181" s="111"/>
      <c r="B181" s="79"/>
      <c r="C181" s="80"/>
      <c r="D181" s="302">
        <v>21100124402</v>
      </c>
      <c r="E181" s="303" t="s">
        <v>248</v>
      </c>
      <c r="F181" s="304" t="s">
        <v>144</v>
      </c>
      <c r="G181" s="305">
        <v>2</v>
      </c>
      <c r="H181" s="307">
        <v>15</v>
      </c>
      <c r="I181" s="308">
        <v>30</v>
      </c>
      <c r="J181" s="315">
        <v>57</v>
      </c>
      <c r="K181" s="78">
        <f t="shared" si="20"/>
        <v>1.2</v>
      </c>
      <c r="L181" s="78">
        <f t="shared" si="21"/>
        <v>1.2</v>
      </c>
      <c r="M181" s="45">
        <f t="shared" si="22"/>
        <v>45</v>
      </c>
      <c r="N181" s="480"/>
      <c r="O181" s="480"/>
      <c r="P181" s="471"/>
      <c r="Q181" s="480"/>
      <c r="R181" s="471"/>
      <c r="S181" s="471"/>
      <c r="T181" s="471"/>
      <c r="U181" s="471"/>
      <c r="V181" s="471"/>
      <c r="W181" s="471"/>
      <c r="X181" s="471"/>
      <c r="Y181" s="471"/>
      <c r="Z181" s="471"/>
      <c r="AA181" s="471"/>
      <c r="AB181" s="443"/>
      <c r="AC181" s="504"/>
      <c r="AD181" s="74"/>
    </row>
    <row r="182" spans="1:30" ht="18" customHeight="1">
      <c r="A182" s="81"/>
      <c r="B182" s="79"/>
      <c r="C182" s="80"/>
      <c r="D182" s="302">
        <v>21100124402</v>
      </c>
      <c r="E182" s="303" t="s">
        <v>248</v>
      </c>
      <c r="F182" s="304" t="s">
        <v>230</v>
      </c>
      <c r="G182" s="305">
        <v>2</v>
      </c>
      <c r="H182" s="307">
        <v>15</v>
      </c>
      <c r="I182" s="308">
        <v>30</v>
      </c>
      <c r="J182" s="315">
        <v>55</v>
      </c>
      <c r="K182" s="78">
        <f t="shared" si="20"/>
        <v>1.2</v>
      </c>
      <c r="L182" s="78">
        <f t="shared" si="21"/>
        <v>1.2</v>
      </c>
      <c r="M182" s="45">
        <f t="shared" si="22"/>
        <v>45</v>
      </c>
      <c r="N182" s="480"/>
      <c r="O182" s="480"/>
      <c r="P182" s="445"/>
      <c r="Q182" s="480"/>
      <c r="R182" s="445"/>
      <c r="S182" s="445"/>
      <c r="T182" s="445"/>
      <c r="U182" s="445"/>
      <c r="V182" s="445"/>
      <c r="W182" s="445"/>
      <c r="X182" s="445"/>
      <c r="Y182" s="445"/>
      <c r="Z182" s="445"/>
      <c r="AA182" s="445"/>
      <c r="AB182" s="443"/>
      <c r="AC182" s="503"/>
      <c r="AD182" s="74"/>
    </row>
    <row r="183" spans="1:30" ht="18" hidden="1" customHeight="1">
      <c r="A183" s="81"/>
      <c r="B183" s="79"/>
      <c r="C183" s="80"/>
      <c r="D183" s="42"/>
      <c r="E183" s="43"/>
      <c r="F183" s="44"/>
      <c r="G183" s="64"/>
      <c r="H183" s="130"/>
      <c r="I183" s="130"/>
      <c r="J183" s="72"/>
      <c r="K183" s="78">
        <f t="shared" si="20"/>
        <v>0</v>
      </c>
      <c r="L183" s="78">
        <f t="shared" si="21"/>
        <v>0</v>
      </c>
      <c r="M183" s="45">
        <f t="shared" si="22"/>
        <v>0</v>
      </c>
      <c r="N183" s="480"/>
      <c r="O183" s="480"/>
      <c r="P183" s="445"/>
      <c r="Q183" s="480"/>
      <c r="R183" s="445"/>
      <c r="S183" s="445"/>
      <c r="T183" s="445"/>
      <c r="U183" s="445"/>
      <c r="V183" s="445"/>
      <c r="W183" s="445"/>
      <c r="X183" s="445"/>
      <c r="Y183" s="445"/>
      <c r="Z183" s="445"/>
      <c r="AA183" s="445"/>
      <c r="AB183" s="443"/>
      <c r="AC183" s="503"/>
      <c r="AD183" s="74"/>
    </row>
    <row r="184" spans="1:30" ht="18" hidden="1" customHeight="1">
      <c r="A184" s="81"/>
      <c r="B184" s="79"/>
      <c r="C184" s="80"/>
      <c r="D184" s="42"/>
      <c r="E184" s="43"/>
      <c r="F184" s="44"/>
      <c r="G184" s="64"/>
      <c r="H184" s="130"/>
      <c r="I184" s="130"/>
      <c r="J184" s="72"/>
      <c r="K184" s="78">
        <f t="shared" si="20"/>
        <v>0</v>
      </c>
      <c r="L184" s="78">
        <f t="shared" si="21"/>
        <v>0</v>
      </c>
      <c r="M184" s="45">
        <f t="shared" si="22"/>
        <v>0</v>
      </c>
      <c r="N184" s="480"/>
      <c r="O184" s="480"/>
      <c r="P184" s="445"/>
      <c r="Q184" s="480"/>
      <c r="R184" s="445"/>
      <c r="S184" s="445"/>
      <c r="T184" s="445"/>
      <c r="U184" s="445"/>
      <c r="V184" s="445"/>
      <c r="W184" s="445"/>
      <c r="X184" s="445"/>
      <c r="Y184" s="445"/>
      <c r="Z184" s="445"/>
      <c r="AA184" s="445"/>
      <c r="AB184" s="443"/>
      <c r="AC184" s="503"/>
      <c r="AD184" s="74"/>
    </row>
    <row r="185" spans="1:30" ht="18" hidden="1" customHeight="1">
      <c r="A185" s="81"/>
      <c r="B185" s="79"/>
      <c r="C185" s="80"/>
      <c r="D185" s="42"/>
      <c r="E185" s="43"/>
      <c r="F185" s="44"/>
      <c r="G185" s="64"/>
      <c r="H185" s="130"/>
      <c r="I185" s="130"/>
      <c r="J185" s="72"/>
      <c r="K185" s="78">
        <f t="shared" si="20"/>
        <v>0</v>
      </c>
      <c r="L185" s="78">
        <f t="shared" si="21"/>
        <v>0</v>
      </c>
      <c r="M185" s="45">
        <f t="shared" si="22"/>
        <v>0</v>
      </c>
      <c r="N185" s="480"/>
      <c r="O185" s="480"/>
      <c r="P185" s="445"/>
      <c r="Q185" s="480"/>
      <c r="R185" s="445"/>
      <c r="S185" s="445"/>
      <c r="T185" s="445"/>
      <c r="U185" s="445"/>
      <c r="V185" s="445"/>
      <c r="W185" s="445"/>
      <c r="X185" s="445"/>
      <c r="Y185" s="445"/>
      <c r="Z185" s="445"/>
      <c r="AA185" s="445"/>
      <c r="AB185" s="443"/>
      <c r="AC185" s="503"/>
      <c r="AD185" s="74"/>
    </row>
    <row r="186" spans="1:30" ht="18" hidden="1" customHeight="1">
      <c r="A186" s="81"/>
      <c r="B186" s="79"/>
      <c r="C186" s="80"/>
      <c r="D186" s="42"/>
      <c r="E186" s="43"/>
      <c r="F186" s="44"/>
      <c r="G186" s="64"/>
      <c r="H186" s="130"/>
      <c r="I186" s="130"/>
      <c r="J186" s="72"/>
      <c r="K186" s="78">
        <f t="shared" si="20"/>
        <v>0</v>
      </c>
      <c r="L186" s="78">
        <f t="shared" si="21"/>
        <v>0</v>
      </c>
      <c r="M186" s="45">
        <f t="shared" si="22"/>
        <v>0</v>
      </c>
      <c r="N186" s="480"/>
      <c r="O186" s="480"/>
      <c r="P186" s="445"/>
      <c r="Q186" s="480"/>
      <c r="R186" s="445"/>
      <c r="S186" s="445"/>
      <c r="T186" s="445"/>
      <c r="U186" s="445"/>
      <c r="V186" s="445"/>
      <c r="W186" s="445"/>
      <c r="X186" s="445"/>
      <c r="Y186" s="445"/>
      <c r="Z186" s="445"/>
      <c r="AA186" s="445"/>
      <c r="AB186" s="443"/>
      <c r="AC186" s="503"/>
      <c r="AD186" s="74"/>
    </row>
    <row r="187" spans="1:30" ht="18" hidden="1" customHeight="1">
      <c r="A187" s="81"/>
      <c r="B187" s="79"/>
      <c r="C187" s="80"/>
      <c r="D187" s="42"/>
      <c r="E187" s="43"/>
      <c r="F187" s="44"/>
      <c r="G187" s="64"/>
      <c r="H187" s="130"/>
      <c r="I187" s="130"/>
      <c r="J187" s="72"/>
      <c r="K187" s="78">
        <f t="shared" si="20"/>
        <v>0</v>
      </c>
      <c r="L187" s="78">
        <f t="shared" si="21"/>
        <v>0</v>
      </c>
      <c r="M187" s="45">
        <f t="shared" si="22"/>
        <v>0</v>
      </c>
      <c r="N187" s="480"/>
      <c r="O187" s="480"/>
      <c r="P187" s="445"/>
      <c r="Q187" s="480"/>
      <c r="R187" s="445"/>
      <c r="S187" s="445"/>
      <c r="T187" s="445"/>
      <c r="U187" s="445"/>
      <c r="V187" s="445"/>
      <c r="W187" s="445"/>
      <c r="X187" s="445"/>
      <c r="Y187" s="445"/>
      <c r="Z187" s="445"/>
      <c r="AA187" s="445"/>
      <c r="AB187" s="443"/>
      <c r="AC187" s="503"/>
      <c r="AD187" s="74"/>
    </row>
    <row r="188" spans="1:30" ht="18" hidden="1" customHeight="1">
      <c r="A188" s="81"/>
      <c r="B188" s="79"/>
      <c r="C188" s="80"/>
      <c r="D188" s="42"/>
      <c r="E188" s="43"/>
      <c r="F188" s="44"/>
      <c r="G188" s="64"/>
      <c r="H188" s="130"/>
      <c r="I188" s="130"/>
      <c r="J188" s="72"/>
      <c r="K188" s="78">
        <f t="shared" si="20"/>
        <v>0</v>
      </c>
      <c r="L188" s="78">
        <f t="shared" si="21"/>
        <v>0</v>
      </c>
      <c r="M188" s="45">
        <f t="shared" si="22"/>
        <v>0</v>
      </c>
      <c r="N188" s="480"/>
      <c r="O188" s="480"/>
      <c r="P188" s="445"/>
      <c r="Q188" s="480"/>
      <c r="R188" s="445"/>
      <c r="S188" s="445"/>
      <c r="T188" s="445"/>
      <c r="U188" s="445"/>
      <c r="V188" s="445"/>
      <c r="W188" s="445"/>
      <c r="X188" s="445"/>
      <c r="Y188" s="445"/>
      <c r="Z188" s="445"/>
      <c r="AA188" s="445"/>
      <c r="AB188" s="443"/>
      <c r="AC188" s="503"/>
      <c r="AD188" s="74"/>
    </row>
    <row r="189" spans="1:30" ht="18" hidden="1" customHeight="1">
      <c r="A189" s="64"/>
      <c r="B189" s="65"/>
      <c r="C189" s="66"/>
      <c r="D189" s="115"/>
      <c r="E189" s="116"/>
      <c r="F189" s="117"/>
      <c r="G189" s="131"/>
      <c r="H189" s="132"/>
      <c r="I189" s="132"/>
      <c r="J189" s="72"/>
      <c r="K189" s="78">
        <f t="shared" si="20"/>
        <v>0</v>
      </c>
      <c r="L189" s="78">
        <f t="shared" si="21"/>
        <v>0</v>
      </c>
      <c r="M189" s="45">
        <f t="shared" si="22"/>
        <v>0</v>
      </c>
      <c r="N189" s="480"/>
      <c r="O189" s="480"/>
      <c r="P189" s="440"/>
      <c r="Q189" s="480"/>
      <c r="R189" s="445"/>
      <c r="S189" s="445"/>
      <c r="T189" s="445"/>
      <c r="U189" s="445"/>
      <c r="V189" s="445"/>
      <c r="W189" s="445"/>
      <c r="X189" s="445"/>
      <c r="Y189" s="445"/>
      <c r="Z189" s="445"/>
      <c r="AA189" s="445"/>
      <c r="AB189" s="432"/>
      <c r="AC189" s="503"/>
      <c r="AD189" s="74"/>
    </row>
    <row r="190" spans="1:30" ht="18" customHeight="1">
      <c r="A190" s="94">
        <v>9</v>
      </c>
      <c r="B190" s="153" t="s">
        <v>266</v>
      </c>
      <c r="C190" s="91" t="s">
        <v>267</v>
      </c>
      <c r="D190" s="115" t="s">
        <v>268</v>
      </c>
      <c r="E190" s="116" t="s">
        <v>269</v>
      </c>
      <c r="F190" s="117" t="s">
        <v>270</v>
      </c>
      <c r="G190" s="156">
        <v>1</v>
      </c>
      <c r="H190" s="132">
        <v>15</v>
      </c>
      <c r="I190" s="132">
        <v>60</v>
      </c>
      <c r="J190" s="72">
        <v>45</v>
      </c>
      <c r="K190" s="78">
        <f t="shared" si="20"/>
        <v>1.2</v>
      </c>
      <c r="L190" s="78">
        <f t="shared" si="21"/>
        <v>1.2</v>
      </c>
      <c r="M190" s="45">
        <f t="shared" si="22"/>
        <v>72</v>
      </c>
      <c r="N190" s="479">
        <v>64.5</v>
      </c>
      <c r="O190" s="479">
        <v>0</v>
      </c>
      <c r="P190" s="457">
        <f>SUM(M190:M208)+N190+O190</f>
        <v>726.1</v>
      </c>
      <c r="Q190" s="479">
        <v>0</v>
      </c>
      <c r="R190" s="457">
        <v>0</v>
      </c>
      <c r="S190" s="461">
        <v>430</v>
      </c>
      <c r="T190" s="463">
        <v>430</v>
      </c>
      <c r="U190" s="461">
        <v>112</v>
      </c>
      <c r="V190" s="459">
        <v>112</v>
      </c>
      <c r="W190" s="461">
        <v>56</v>
      </c>
      <c r="X190" s="463">
        <v>56</v>
      </c>
      <c r="Y190" s="477">
        <f t="shared" ref="Y190" si="23">ROUND((P190-T190),1)</f>
        <v>296.10000000000002</v>
      </c>
      <c r="Z190" s="474">
        <f>IF(OR(SUM(V190:V207)="",SUM(Q190:Q207)=""),0,IF(OR(SUM(U190:U207)=320,SUM(V190:V207)&gt;0),ROUND((SUM(Q190:Q207)-SUM(V190:V207)),1),0))</f>
        <v>-112</v>
      </c>
      <c r="AA190" s="474">
        <f>IF(OR(SUM(X190:X207)="",SUM(R190:R207)=""),0,IF(OR(SUM(W190:W207)=160,SUM(X190:X207)&gt;0),ROUND((SUM(R190:R207)-SUM(X190:X207)),1),0))</f>
        <v>-56</v>
      </c>
      <c r="AB190" s="486"/>
      <c r="AC190" s="475">
        <f>SUM(Y190:AA207)</f>
        <v>128.10000000000002</v>
      </c>
      <c r="AD190" s="74"/>
    </row>
    <row r="191" spans="1:30" ht="18" customHeight="1">
      <c r="A191" s="111"/>
      <c r="B191" s="99"/>
      <c r="C191" s="100"/>
      <c r="D191" s="115" t="s">
        <v>271</v>
      </c>
      <c r="E191" s="116" t="s">
        <v>272</v>
      </c>
      <c r="F191" s="117" t="s">
        <v>144</v>
      </c>
      <c r="G191" s="156">
        <v>1</v>
      </c>
      <c r="H191" s="132">
        <v>15</v>
      </c>
      <c r="I191" s="132">
        <v>60</v>
      </c>
      <c r="J191" s="72">
        <v>58</v>
      </c>
      <c r="K191" s="78">
        <f t="shared" si="20"/>
        <v>1.2</v>
      </c>
      <c r="L191" s="78">
        <f t="shared" si="21"/>
        <v>1.2</v>
      </c>
      <c r="M191" s="45">
        <f t="shared" si="22"/>
        <v>72</v>
      </c>
      <c r="N191" s="480"/>
      <c r="O191" s="480"/>
      <c r="P191" s="445"/>
      <c r="Q191" s="480"/>
      <c r="R191" s="445"/>
      <c r="S191" s="445"/>
      <c r="T191" s="445"/>
      <c r="U191" s="445"/>
      <c r="V191" s="445"/>
      <c r="W191" s="445"/>
      <c r="X191" s="445"/>
      <c r="Y191" s="443"/>
      <c r="Z191" s="443"/>
      <c r="AA191" s="443"/>
      <c r="AB191" s="443"/>
      <c r="AC191" s="443"/>
      <c r="AD191" s="74"/>
    </row>
    <row r="192" spans="1:30" ht="18" customHeight="1">
      <c r="A192" s="111"/>
      <c r="B192" s="99"/>
      <c r="C192" s="100"/>
      <c r="D192" s="115" t="s">
        <v>273</v>
      </c>
      <c r="E192" s="116" t="s">
        <v>272</v>
      </c>
      <c r="F192" s="117" t="s">
        <v>230</v>
      </c>
      <c r="G192" s="156">
        <v>1</v>
      </c>
      <c r="H192" s="132">
        <v>15</v>
      </c>
      <c r="I192" s="132">
        <v>60</v>
      </c>
      <c r="J192" s="72">
        <v>54</v>
      </c>
      <c r="K192" s="78">
        <f t="shared" si="20"/>
        <v>1.2</v>
      </c>
      <c r="L192" s="78">
        <f t="shared" si="21"/>
        <v>1.2</v>
      </c>
      <c r="M192" s="45">
        <f t="shared" si="22"/>
        <v>72</v>
      </c>
      <c r="N192" s="480"/>
      <c r="O192" s="480"/>
      <c r="P192" s="445"/>
      <c r="Q192" s="480"/>
      <c r="R192" s="445"/>
      <c r="S192" s="445"/>
      <c r="T192" s="445"/>
      <c r="U192" s="445"/>
      <c r="V192" s="445"/>
      <c r="W192" s="445"/>
      <c r="X192" s="445"/>
      <c r="Y192" s="443"/>
      <c r="Z192" s="443"/>
      <c r="AA192" s="443"/>
      <c r="AB192" s="443"/>
      <c r="AC192" s="443"/>
      <c r="AD192" s="74"/>
    </row>
    <row r="193" spans="1:30" ht="18" customHeight="1">
      <c r="A193" s="111"/>
      <c r="B193" s="99"/>
      <c r="C193" s="100"/>
      <c r="D193" s="115" t="s">
        <v>274</v>
      </c>
      <c r="E193" s="116" t="s">
        <v>216</v>
      </c>
      <c r="F193" s="117" t="s">
        <v>204</v>
      </c>
      <c r="G193" s="156"/>
      <c r="H193" s="132"/>
      <c r="I193" s="132"/>
      <c r="J193" s="72"/>
      <c r="K193" s="78">
        <f t="shared" si="20"/>
        <v>0</v>
      </c>
      <c r="L193" s="78">
        <f t="shared" si="21"/>
        <v>0</v>
      </c>
      <c r="M193" s="45">
        <f t="shared" si="22"/>
        <v>0</v>
      </c>
      <c r="N193" s="480"/>
      <c r="O193" s="480"/>
      <c r="P193" s="445"/>
      <c r="Q193" s="480"/>
      <c r="R193" s="445"/>
      <c r="S193" s="445"/>
      <c r="T193" s="445"/>
      <c r="U193" s="445"/>
      <c r="V193" s="445"/>
      <c r="W193" s="445"/>
      <c r="X193" s="445"/>
      <c r="Y193" s="443"/>
      <c r="Z193" s="443"/>
      <c r="AA193" s="443"/>
      <c r="AB193" s="443"/>
      <c r="AC193" s="443"/>
      <c r="AD193" s="74"/>
    </row>
    <row r="194" spans="1:30" ht="18" customHeight="1">
      <c r="A194" s="111"/>
      <c r="B194" s="99"/>
      <c r="C194" s="100"/>
      <c r="D194" s="115"/>
      <c r="E194" s="116" t="s">
        <v>347</v>
      </c>
      <c r="F194" s="117" t="s">
        <v>170</v>
      </c>
      <c r="G194" s="156">
        <v>2</v>
      </c>
      <c r="H194" s="132">
        <v>15</v>
      </c>
      <c r="I194" s="132"/>
      <c r="J194" s="72">
        <v>60</v>
      </c>
      <c r="K194" s="78">
        <f t="shared" si="20"/>
        <v>1.2</v>
      </c>
      <c r="L194" s="78">
        <f t="shared" si="21"/>
        <v>0</v>
      </c>
      <c r="M194" s="45">
        <f t="shared" si="22"/>
        <v>18</v>
      </c>
      <c r="N194" s="480"/>
      <c r="O194" s="480"/>
      <c r="P194" s="445"/>
      <c r="Q194" s="480"/>
      <c r="R194" s="445"/>
      <c r="S194" s="445"/>
      <c r="T194" s="445"/>
      <c r="U194" s="445"/>
      <c r="V194" s="445"/>
      <c r="W194" s="445"/>
      <c r="X194" s="445"/>
      <c r="Y194" s="443"/>
      <c r="Z194" s="443"/>
      <c r="AA194" s="443"/>
      <c r="AB194" s="443"/>
      <c r="AC194" s="443"/>
      <c r="AD194" s="74"/>
    </row>
    <row r="195" spans="1:30" s="170" customFormat="1" ht="18" customHeight="1">
      <c r="A195" s="111"/>
      <c r="B195" s="99"/>
      <c r="C195" s="100"/>
      <c r="D195" s="115"/>
      <c r="E195" s="116" t="s">
        <v>353</v>
      </c>
      <c r="F195" s="117" t="s">
        <v>170</v>
      </c>
      <c r="G195" s="156">
        <v>2</v>
      </c>
      <c r="H195" s="132"/>
      <c r="I195" s="132">
        <v>60</v>
      </c>
      <c r="J195" s="72">
        <v>30</v>
      </c>
      <c r="K195" s="78">
        <f t="shared" si="20"/>
        <v>0</v>
      </c>
      <c r="L195" s="78">
        <f t="shared" si="21"/>
        <v>1.1000000000000001</v>
      </c>
      <c r="M195" s="45">
        <f t="shared" si="22"/>
        <v>49.5</v>
      </c>
      <c r="N195" s="480"/>
      <c r="O195" s="480"/>
      <c r="P195" s="471"/>
      <c r="Q195" s="480"/>
      <c r="R195" s="471"/>
      <c r="S195" s="471"/>
      <c r="T195" s="471"/>
      <c r="U195" s="471"/>
      <c r="V195" s="471"/>
      <c r="W195" s="471"/>
      <c r="X195" s="471"/>
      <c r="Y195" s="443"/>
      <c r="Z195" s="443"/>
      <c r="AA195" s="443"/>
      <c r="AB195" s="443"/>
      <c r="AC195" s="443"/>
      <c r="AD195" s="74"/>
    </row>
    <row r="196" spans="1:30" s="170" customFormat="1" ht="18" customHeight="1">
      <c r="A196" s="111"/>
      <c r="B196" s="99"/>
      <c r="C196" s="100"/>
      <c r="D196" s="115"/>
      <c r="E196" s="116" t="s">
        <v>354</v>
      </c>
      <c r="F196" s="117" t="s">
        <v>170</v>
      </c>
      <c r="G196" s="156">
        <v>2</v>
      </c>
      <c r="H196" s="132"/>
      <c r="I196" s="132">
        <v>60</v>
      </c>
      <c r="J196" s="72">
        <v>30</v>
      </c>
      <c r="K196" s="78">
        <f t="shared" si="20"/>
        <v>0</v>
      </c>
      <c r="L196" s="78">
        <f t="shared" si="21"/>
        <v>1.1000000000000001</v>
      </c>
      <c r="M196" s="45">
        <f t="shared" si="22"/>
        <v>49.5</v>
      </c>
      <c r="N196" s="480"/>
      <c r="O196" s="480"/>
      <c r="P196" s="471"/>
      <c r="Q196" s="480"/>
      <c r="R196" s="471"/>
      <c r="S196" s="471"/>
      <c r="T196" s="471"/>
      <c r="U196" s="471"/>
      <c r="V196" s="471"/>
      <c r="W196" s="471"/>
      <c r="X196" s="471"/>
      <c r="Y196" s="443"/>
      <c r="Z196" s="443"/>
      <c r="AA196" s="443"/>
      <c r="AB196" s="443"/>
      <c r="AC196" s="443"/>
      <c r="AD196" s="74"/>
    </row>
    <row r="197" spans="1:30" ht="18" customHeight="1">
      <c r="A197" s="111"/>
      <c r="B197" s="99"/>
      <c r="C197" s="100"/>
      <c r="D197" s="115"/>
      <c r="E197" s="116" t="s">
        <v>349</v>
      </c>
      <c r="F197" s="117" t="s">
        <v>170</v>
      </c>
      <c r="G197" s="156">
        <v>2</v>
      </c>
      <c r="H197" s="132">
        <v>15</v>
      </c>
      <c r="I197" s="132"/>
      <c r="J197" s="72">
        <v>60</v>
      </c>
      <c r="K197" s="78">
        <f t="shared" ref="K197:K199" si="24">IF(OR(LEFT(E197,2)="ĐA",LEFT(E197,2)="DA",LEFT(E197,5)="Đồ án",LEFT(E197,5)="Đồán ",LEFT(E197,9)="Sinh hoạt",LEFT(E197,9)="sinh hoạt",LEFT(E197,6)="Cố vấn",LEFT(E197,6)="cố vấn",LEFT(E197,4)="cvht",LEFT(E197,4)="CVHT",LEFT(E197,4)="shcn",LEFT(E197,4)="SHCN"),0,(IF(AND(H197&gt;0,J197&gt;0),IF(J197&gt;60,1.3,IF(J197&gt;35,1.2,1)),0)))</f>
        <v>1.2</v>
      </c>
      <c r="L197" s="78">
        <f t="shared" ref="L197:L199" si="25">IF(OR(LEFT(E197,2)="ĐA",LEFT(E197,2)="DA",LEFT(E197,5)="Đồ án",LEFT(E197,5)="Đồán "),0,IF(AND(J197&gt;0,I197&gt;0),IF(AND(OR(LEFT(E197,4)="GDQP",LEFT(E197,4)="gdqp",LEFT(E197,19)="Giáo dục quốc phòng"),J197&gt;50),1.3,IF(J197&gt;35,1.2,IF(J197&gt;29,1.1,1))),0))</f>
        <v>0</v>
      </c>
      <c r="M197" s="45">
        <f t="shared" ref="M197:M199" si="26">ROUND(IF(OR(LEFT(E197,2)="ĐA",LEFT(E197,2)="DA",LEFT(E197,5)="Đồ án",LEFT(E197,5)="Đồán "),J197*0.5,(IF(H197&gt;0,H197*K197,"0")+IF(I197&gt;0,(I197*0.75)*L197,"0"))),1)</f>
        <v>18</v>
      </c>
      <c r="N197" s="480"/>
      <c r="O197" s="480"/>
      <c r="P197" s="445"/>
      <c r="Q197" s="480"/>
      <c r="R197" s="445"/>
      <c r="S197" s="445"/>
      <c r="T197" s="445"/>
      <c r="U197" s="445"/>
      <c r="V197" s="445"/>
      <c r="W197" s="445"/>
      <c r="X197" s="445"/>
      <c r="Y197" s="443"/>
      <c r="Z197" s="443"/>
      <c r="AA197" s="443"/>
      <c r="AB197" s="443"/>
      <c r="AC197" s="443"/>
      <c r="AD197" s="74"/>
    </row>
    <row r="198" spans="1:30" s="170" customFormat="1" ht="18" customHeight="1">
      <c r="A198" s="111"/>
      <c r="B198" s="99"/>
      <c r="C198" s="100"/>
      <c r="D198" s="115"/>
      <c r="E198" s="116" t="s">
        <v>351</v>
      </c>
      <c r="F198" s="117" t="s">
        <v>170</v>
      </c>
      <c r="G198" s="156">
        <v>2</v>
      </c>
      <c r="H198" s="132"/>
      <c r="I198" s="132">
        <v>30</v>
      </c>
      <c r="J198" s="72">
        <v>30</v>
      </c>
      <c r="K198" s="78">
        <f t="shared" si="24"/>
        <v>0</v>
      </c>
      <c r="L198" s="78">
        <f t="shared" si="25"/>
        <v>1.1000000000000001</v>
      </c>
      <c r="M198" s="45">
        <f t="shared" si="26"/>
        <v>24.8</v>
      </c>
      <c r="N198" s="480"/>
      <c r="O198" s="480"/>
      <c r="P198" s="471"/>
      <c r="Q198" s="480"/>
      <c r="R198" s="471"/>
      <c r="S198" s="471"/>
      <c r="T198" s="471"/>
      <c r="U198" s="471"/>
      <c r="V198" s="471"/>
      <c r="W198" s="471"/>
      <c r="X198" s="471"/>
      <c r="Y198" s="443"/>
      <c r="Z198" s="443"/>
      <c r="AA198" s="443"/>
      <c r="AB198" s="443"/>
      <c r="AC198" s="443"/>
      <c r="AD198" s="74"/>
    </row>
    <row r="199" spans="1:30" s="170" customFormat="1" ht="18" customHeight="1">
      <c r="A199" s="111"/>
      <c r="B199" s="99"/>
      <c r="C199" s="100"/>
      <c r="D199" s="115"/>
      <c r="E199" s="116" t="s">
        <v>352</v>
      </c>
      <c r="F199" s="117" t="s">
        <v>170</v>
      </c>
      <c r="G199" s="156">
        <v>2</v>
      </c>
      <c r="H199" s="132"/>
      <c r="I199" s="132">
        <v>30</v>
      </c>
      <c r="J199" s="72">
        <v>30</v>
      </c>
      <c r="K199" s="78">
        <f t="shared" si="24"/>
        <v>0</v>
      </c>
      <c r="L199" s="78">
        <f t="shared" si="25"/>
        <v>1.1000000000000001</v>
      </c>
      <c r="M199" s="45">
        <f t="shared" si="26"/>
        <v>24.8</v>
      </c>
      <c r="N199" s="480"/>
      <c r="O199" s="480"/>
      <c r="P199" s="471"/>
      <c r="Q199" s="480"/>
      <c r="R199" s="471"/>
      <c r="S199" s="471"/>
      <c r="T199" s="471"/>
      <c r="U199" s="471"/>
      <c r="V199" s="471"/>
      <c r="W199" s="471"/>
      <c r="X199" s="471"/>
      <c r="Y199" s="443"/>
      <c r="Z199" s="443"/>
      <c r="AA199" s="443"/>
      <c r="AB199" s="443"/>
      <c r="AC199" s="443"/>
      <c r="AD199" s="74"/>
    </row>
    <row r="200" spans="1:30" ht="18" customHeight="1">
      <c r="A200" s="111"/>
      <c r="B200" s="99"/>
      <c r="C200" s="100"/>
      <c r="D200" s="115"/>
      <c r="E200" s="116" t="s">
        <v>363</v>
      </c>
      <c r="F200" s="117" t="s">
        <v>292</v>
      </c>
      <c r="G200" s="156">
        <v>2</v>
      </c>
      <c r="H200" s="132">
        <v>30</v>
      </c>
      <c r="I200" s="132">
        <v>60</v>
      </c>
      <c r="J200" s="72">
        <v>40</v>
      </c>
      <c r="K200" s="78">
        <f t="shared" si="20"/>
        <v>1.2</v>
      </c>
      <c r="L200" s="78">
        <f t="shared" si="21"/>
        <v>1.2</v>
      </c>
      <c r="M200" s="45">
        <f t="shared" si="22"/>
        <v>90</v>
      </c>
      <c r="N200" s="480"/>
      <c r="O200" s="480"/>
      <c r="P200" s="445"/>
      <c r="Q200" s="480"/>
      <c r="R200" s="445"/>
      <c r="S200" s="445"/>
      <c r="T200" s="445"/>
      <c r="U200" s="445"/>
      <c r="V200" s="445"/>
      <c r="W200" s="445"/>
      <c r="X200" s="445"/>
      <c r="Y200" s="443"/>
      <c r="Z200" s="443"/>
      <c r="AA200" s="443"/>
      <c r="AB200" s="443"/>
      <c r="AC200" s="443"/>
      <c r="AD200" s="74"/>
    </row>
    <row r="201" spans="1:30" ht="18" customHeight="1">
      <c r="A201" s="111"/>
      <c r="B201" s="99"/>
      <c r="C201" s="100"/>
      <c r="D201" s="115"/>
      <c r="E201" s="116" t="s">
        <v>363</v>
      </c>
      <c r="F201" s="117" t="s">
        <v>270</v>
      </c>
      <c r="G201" s="156">
        <v>2</v>
      </c>
      <c r="H201" s="132">
        <v>30</v>
      </c>
      <c r="I201" s="132">
        <v>60</v>
      </c>
      <c r="J201" s="72">
        <v>40</v>
      </c>
      <c r="K201" s="78">
        <f t="shared" si="20"/>
        <v>1.2</v>
      </c>
      <c r="L201" s="78">
        <f t="shared" si="21"/>
        <v>1.2</v>
      </c>
      <c r="M201" s="45">
        <f t="shared" si="22"/>
        <v>90</v>
      </c>
      <c r="N201" s="480"/>
      <c r="O201" s="480"/>
      <c r="P201" s="471"/>
      <c r="Q201" s="480"/>
      <c r="R201" s="471"/>
      <c r="S201" s="471"/>
      <c r="T201" s="471"/>
      <c r="U201" s="471"/>
      <c r="V201" s="471"/>
      <c r="W201" s="471"/>
      <c r="X201" s="471"/>
      <c r="Y201" s="443"/>
      <c r="Z201" s="443"/>
      <c r="AA201" s="443"/>
      <c r="AB201" s="443"/>
      <c r="AC201" s="443"/>
      <c r="AD201" s="74"/>
    </row>
    <row r="202" spans="1:30" ht="18" customHeight="1">
      <c r="A202" s="111"/>
      <c r="B202" s="99"/>
      <c r="C202" s="100"/>
      <c r="D202" s="115"/>
      <c r="E202" s="116" t="s">
        <v>272</v>
      </c>
      <c r="F202" s="117" t="s">
        <v>183</v>
      </c>
      <c r="G202" s="156">
        <v>2</v>
      </c>
      <c r="H202" s="132">
        <v>45</v>
      </c>
      <c r="I202" s="132">
        <v>30</v>
      </c>
      <c r="J202" s="72">
        <v>40</v>
      </c>
      <c r="K202" s="78">
        <v>1.2</v>
      </c>
      <c r="L202" s="78">
        <v>1.2</v>
      </c>
      <c r="M202" s="45">
        <v>81</v>
      </c>
      <c r="N202" s="480"/>
      <c r="O202" s="480"/>
      <c r="P202" s="471"/>
      <c r="Q202" s="480"/>
      <c r="R202" s="471"/>
      <c r="S202" s="471"/>
      <c r="T202" s="471"/>
      <c r="U202" s="471"/>
      <c r="V202" s="471"/>
      <c r="W202" s="471"/>
      <c r="X202" s="471"/>
      <c r="Y202" s="443"/>
      <c r="Z202" s="443"/>
      <c r="AA202" s="443"/>
      <c r="AB202" s="443"/>
      <c r="AC202" s="443"/>
      <c r="AD202" s="74"/>
    </row>
    <row r="203" spans="1:30" ht="18" hidden="1" customHeight="1">
      <c r="A203" s="111"/>
      <c r="B203" s="99"/>
      <c r="C203" s="100"/>
      <c r="D203" s="115"/>
      <c r="E203" s="116"/>
      <c r="F203" s="117"/>
      <c r="G203" s="156"/>
      <c r="H203" s="132"/>
      <c r="I203" s="132"/>
      <c r="J203" s="72"/>
      <c r="K203" s="78"/>
      <c r="L203" s="78"/>
      <c r="M203" s="45"/>
      <c r="N203" s="480"/>
      <c r="O203" s="480"/>
      <c r="P203" s="471"/>
      <c r="Q203" s="480"/>
      <c r="R203" s="471"/>
      <c r="S203" s="471"/>
      <c r="T203" s="471"/>
      <c r="U203" s="471"/>
      <c r="V203" s="471"/>
      <c r="W203" s="471"/>
      <c r="X203" s="471"/>
      <c r="Y203" s="443"/>
      <c r="Z203" s="443"/>
      <c r="AA203" s="443"/>
      <c r="AB203" s="443"/>
      <c r="AC203" s="443"/>
      <c r="AD203" s="74"/>
    </row>
    <row r="204" spans="1:30" ht="18" hidden="1" customHeight="1">
      <c r="A204" s="111"/>
      <c r="B204" s="99"/>
      <c r="C204" s="100"/>
      <c r="D204" s="115"/>
      <c r="E204" s="116"/>
      <c r="F204" s="117"/>
      <c r="G204" s="156"/>
      <c r="H204" s="132"/>
      <c r="I204" s="132"/>
      <c r="J204" s="72"/>
      <c r="K204" s="78"/>
      <c r="L204" s="78"/>
      <c r="M204" s="45"/>
      <c r="N204" s="480"/>
      <c r="O204" s="480"/>
      <c r="P204" s="445"/>
      <c r="Q204" s="480"/>
      <c r="R204" s="445"/>
      <c r="S204" s="445"/>
      <c r="T204" s="445"/>
      <c r="U204" s="445"/>
      <c r="V204" s="445"/>
      <c r="W204" s="445"/>
      <c r="X204" s="445"/>
      <c r="Y204" s="443"/>
      <c r="Z204" s="443"/>
      <c r="AA204" s="443"/>
      <c r="AB204" s="443"/>
      <c r="AC204" s="443"/>
      <c r="AD204" s="74"/>
    </row>
    <row r="205" spans="1:30" ht="18" hidden="1" customHeight="1">
      <c r="A205" s="111"/>
      <c r="B205" s="99"/>
      <c r="C205" s="100"/>
      <c r="D205" s="115"/>
      <c r="E205" s="116"/>
      <c r="F205" s="117"/>
      <c r="G205" s="156"/>
      <c r="H205" s="132"/>
      <c r="I205" s="132"/>
      <c r="J205" s="72"/>
      <c r="K205" s="78">
        <f t="shared" si="20"/>
        <v>0</v>
      </c>
      <c r="L205" s="78">
        <f t="shared" si="21"/>
        <v>0</v>
      </c>
      <c r="M205" s="45">
        <f t="shared" si="22"/>
        <v>0</v>
      </c>
      <c r="N205" s="480"/>
      <c r="O205" s="480"/>
      <c r="P205" s="445"/>
      <c r="Q205" s="480"/>
      <c r="R205" s="445"/>
      <c r="S205" s="445"/>
      <c r="T205" s="445"/>
      <c r="U205" s="445"/>
      <c r="V205" s="445"/>
      <c r="W205" s="445"/>
      <c r="X205" s="445"/>
      <c r="Y205" s="443"/>
      <c r="Z205" s="443"/>
      <c r="AA205" s="443"/>
      <c r="AB205" s="443"/>
      <c r="AC205" s="443"/>
      <c r="AD205" s="74"/>
    </row>
    <row r="206" spans="1:30" ht="18" hidden="1" customHeight="1">
      <c r="A206" s="111"/>
      <c r="B206" s="99"/>
      <c r="C206" s="100"/>
      <c r="D206" s="115"/>
      <c r="E206" s="116"/>
      <c r="F206" s="117"/>
      <c r="G206" s="156"/>
      <c r="H206" s="132"/>
      <c r="I206" s="132"/>
      <c r="J206" s="72"/>
      <c r="K206" s="78">
        <f t="shared" si="20"/>
        <v>0</v>
      </c>
      <c r="L206" s="78">
        <f t="shared" si="21"/>
        <v>0</v>
      </c>
      <c r="M206" s="45">
        <f t="shared" si="22"/>
        <v>0</v>
      </c>
      <c r="N206" s="480"/>
      <c r="O206" s="480"/>
      <c r="P206" s="445"/>
      <c r="Q206" s="480"/>
      <c r="R206" s="445"/>
      <c r="S206" s="445"/>
      <c r="T206" s="445"/>
      <c r="U206" s="445"/>
      <c r="V206" s="445"/>
      <c r="W206" s="445"/>
      <c r="X206" s="445"/>
      <c r="Y206" s="443"/>
      <c r="Z206" s="443"/>
      <c r="AA206" s="443"/>
      <c r="AB206" s="443"/>
      <c r="AC206" s="443"/>
      <c r="AD206" s="74"/>
    </row>
    <row r="207" spans="1:30" ht="18" hidden="1" customHeight="1">
      <c r="A207" s="111"/>
      <c r="B207" s="99"/>
      <c r="C207" s="100"/>
      <c r="D207" s="115"/>
      <c r="E207" s="116"/>
      <c r="F207" s="117"/>
      <c r="G207" s="156"/>
      <c r="H207" s="132"/>
      <c r="I207" s="132"/>
      <c r="J207" s="72"/>
      <c r="K207" s="78">
        <f t="shared" si="20"/>
        <v>0</v>
      </c>
      <c r="L207" s="78">
        <f t="shared" si="21"/>
        <v>0</v>
      </c>
      <c r="M207" s="45">
        <f t="shared" si="22"/>
        <v>0</v>
      </c>
      <c r="N207" s="480"/>
      <c r="O207" s="480"/>
      <c r="P207" s="445"/>
      <c r="Q207" s="480"/>
      <c r="R207" s="445"/>
      <c r="S207" s="445"/>
      <c r="T207" s="445"/>
      <c r="U207" s="445"/>
      <c r="V207" s="445"/>
      <c r="W207" s="445"/>
      <c r="X207" s="445"/>
      <c r="Y207" s="443"/>
      <c r="Z207" s="443"/>
      <c r="AA207" s="443"/>
      <c r="AB207" s="443"/>
      <c r="AC207" s="443"/>
      <c r="AD207" s="74"/>
    </row>
    <row r="208" spans="1:30" ht="18" hidden="1" customHeight="1">
      <c r="A208" s="111"/>
      <c r="B208" s="99"/>
      <c r="C208" s="100"/>
      <c r="D208" s="115"/>
      <c r="E208" s="116"/>
      <c r="F208" s="117"/>
      <c r="G208" s="156"/>
      <c r="H208" s="132"/>
      <c r="I208" s="132"/>
      <c r="J208" s="72"/>
      <c r="K208" s="78">
        <f t="shared" si="20"/>
        <v>0</v>
      </c>
      <c r="L208" s="78">
        <f t="shared" si="21"/>
        <v>0</v>
      </c>
      <c r="M208" s="45">
        <f t="shared" si="22"/>
        <v>0</v>
      </c>
      <c r="N208" s="480"/>
      <c r="O208" s="480"/>
      <c r="P208" s="445"/>
      <c r="Q208" s="480"/>
      <c r="R208" s="445"/>
      <c r="S208" s="445"/>
      <c r="T208" s="445"/>
      <c r="U208" s="445"/>
      <c r="V208" s="445"/>
      <c r="W208" s="445"/>
      <c r="X208" s="445"/>
      <c r="Y208" s="443"/>
      <c r="Z208" s="443"/>
      <c r="AA208" s="443"/>
      <c r="AB208" s="443"/>
      <c r="AC208" s="443"/>
      <c r="AD208" s="74"/>
    </row>
    <row r="209" spans="1:30" ht="18" hidden="1" customHeight="1">
      <c r="A209" s="111"/>
      <c r="B209" s="99"/>
      <c r="C209" s="100"/>
      <c r="D209" s="115"/>
      <c r="E209" s="116"/>
      <c r="F209" s="117"/>
      <c r="G209" s="156"/>
      <c r="H209" s="132"/>
      <c r="I209" s="132"/>
      <c r="J209" s="72"/>
      <c r="K209" s="78">
        <f t="shared" si="20"/>
        <v>0</v>
      </c>
      <c r="L209" s="78">
        <f t="shared" si="21"/>
        <v>0</v>
      </c>
      <c r="M209" s="45">
        <f t="shared" si="22"/>
        <v>0</v>
      </c>
      <c r="N209" s="480"/>
      <c r="O209" s="480"/>
      <c r="P209" s="445"/>
      <c r="Q209" s="480"/>
      <c r="R209" s="471"/>
      <c r="S209" s="471"/>
      <c r="T209" s="471"/>
      <c r="U209" s="471"/>
      <c r="V209" s="471"/>
      <c r="W209" s="471"/>
      <c r="X209" s="471"/>
      <c r="Y209" s="443"/>
      <c r="Z209" s="443"/>
      <c r="AA209" s="443"/>
      <c r="AB209" s="443"/>
      <c r="AC209" s="443"/>
      <c r="AD209" s="74"/>
    </row>
    <row r="210" spans="1:30" ht="18" customHeight="1">
      <c r="A210" s="94">
        <v>10</v>
      </c>
      <c r="B210" s="256" t="s">
        <v>290</v>
      </c>
      <c r="C210" s="257" t="s">
        <v>291</v>
      </c>
      <c r="D210" s="115">
        <v>71400180401</v>
      </c>
      <c r="E210" s="116" t="s">
        <v>269</v>
      </c>
      <c r="F210" s="117" t="s">
        <v>292</v>
      </c>
      <c r="G210" s="156">
        <v>1</v>
      </c>
      <c r="H210" s="132">
        <v>15</v>
      </c>
      <c r="I210" s="132">
        <v>60</v>
      </c>
      <c r="J210" s="72">
        <v>47</v>
      </c>
      <c r="K210" s="78">
        <f t="shared" si="20"/>
        <v>1.2</v>
      </c>
      <c r="L210" s="78">
        <f t="shared" si="21"/>
        <v>1.2</v>
      </c>
      <c r="M210" s="45">
        <f t="shared" si="22"/>
        <v>72</v>
      </c>
      <c r="N210" s="479">
        <v>64.5</v>
      </c>
      <c r="O210" s="479">
        <v>0</v>
      </c>
      <c r="P210" s="457">
        <f>SUM(M210:M229)+N210+O210</f>
        <v>864.09999999999991</v>
      </c>
      <c r="Q210" s="479">
        <v>0</v>
      </c>
      <c r="R210" s="457">
        <v>0</v>
      </c>
      <c r="S210" s="461">
        <v>430</v>
      </c>
      <c r="T210" s="463">
        <v>430</v>
      </c>
      <c r="U210" s="461">
        <v>112</v>
      </c>
      <c r="V210" s="459">
        <v>112</v>
      </c>
      <c r="W210" s="461">
        <v>56</v>
      </c>
      <c r="X210" s="463">
        <v>56</v>
      </c>
      <c r="Y210" s="477">
        <f t="shared" ref="Y210" si="27">ROUND((P210-T210),1)</f>
        <v>434.1</v>
      </c>
      <c r="Z210" s="474">
        <f>IF(OR(SUM(V210:V229)="",SUM(Q210:Q229)=""),0,IF(OR(SUM(U210:U229)=320,SUM(V210:V229)&gt;0),ROUND((SUM(Q210:Q229)-SUM(V210:V229)),1),0))</f>
        <v>-112</v>
      </c>
      <c r="AA210" s="474">
        <f>IF(OR(SUM(X210:X229)="",SUM(R210:R229)=""),0,IF(OR(SUM(W210:W229)=160,SUM(X210:X229)&gt;0),ROUND((SUM(R210:R229)-SUM(X210:X229)),1),0))</f>
        <v>-56</v>
      </c>
      <c r="AB210" s="486"/>
      <c r="AC210" s="475">
        <f>SUM(Y210:AA229)</f>
        <v>266.10000000000002</v>
      </c>
      <c r="AD210" s="74"/>
    </row>
    <row r="211" spans="1:30" ht="18" customHeight="1">
      <c r="A211" s="111"/>
      <c r="B211" s="99"/>
      <c r="C211" s="100"/>
      <c r="D211" s="115">
        <v>71400174201</v>
      </c>
      <c r="E211" s="116" t="s">
        <v>272</v>
      </c>
      <c r="F211" s="117" t="s">
        <v>247</v>
      </c>
      <c r="G211" s="156">
        <v>1</v>
      </c>
      <c r="H211" s="132">
        <v>18</v>
      </c>
      <c r="I211" s="132">
        <v>54</v>
      </c>
      <c r="J211" s="72">
        <v>70</v>
      </c>
      <c r="K211" s="78">
        <f t="shared" si="20"/>
        <v>1.3</v>
      </c>
      <c r="L211" s="78">
        <f t="shared" si="21"/>
        <v>1.2</v>
      </c>
      <c r="M211" s="45">
        <f t="shared" si="22"/>
        <v>72</v>
      </c>
      <c r="N211" s="480"/>
      <c r="O211" s="480"/>
      <c r="P211" s="445"/>
      <c r="Q211" s="480"/>
      <c r="R211" s="445"/>
      <c r="S211" s="445"/>
      <c r="T211" s="445"/>
      <c r="U211" s="445"/>
      <c r="V211" s="445"/>
      <c r="W211" s="445"/>
      <c r="X211" s="445"/>
      <c r="Y211" s="443"/>
      <c r="Z211" s="443"/>
      <c r="AA211" s="443"/>
      <c r="AB211" s="443"/>
      <c r="AC211" s="443"/>
      <c r="AD211" s="74"/>
    </row>
    <row r="212" spans="1:30" ht="18" customHeight="1">
      <c r="A212" s="111"/>
      <c r="B212" s="99"/>
      <c r="C212" s="100"/>
      <c r="D212" s="115">
        <v>21100180601</v>
      </c>
      <c r="E212" s="116" t="s">
        <v>293</v>
      </c>
      <c r="F212" s="117" t="s">
        <v>170</v>
      </c>
      <c r="G212" s="156">
        <v>1</v>
      </c>
      <c r="H212" s="132">
        <v>15</v>
      </c>
      <c r="I212" s="132"/>
      <c r="J212" s="72">
        <v>67</v>
      </c>
      <c r="K212" s="78">
        <f t="shared" si="20"/>
        <v>1.3</v>
      </c>
      <c r="L212" s="78">
        <f t="shared" si="21"/>
        <v>0</v>
      </c>
      <c r="M212" s="45">
        <f t="shared" si="22"/>
        <v>19.5</v>
      </c>
      <c r="N212" s="480"/>
      <c r="O212" s="480"/>
      <c r="P212" s="445"/>
      <c r="Q212" s="480"/>
      <c r="R212" s="445"/>
      <c r="S212" s="445"/>
      <c r="T212" s="445"/>
      <c r="U212" s="445"/>
      <c r="V212" s="445"/>
      <c r="W212" s="445"/>
      <c r="X212" s="445"/>
      <c r="Y212" s="443"/>
      <c r="Z212" s="443"/>
      <c r="AA212" s="443"/>
      <c r="AB212" s="443"/>
      <c r="AC212" s="443"/>
      <c r="AD212" s="74"/>
    </row>
    <row r="213" spans="1:30" s="183" customFormat="1" ht="18" customHeight="1">
      <c r="A213" s="111"/>
      <c r="B213" s="99"/>
      <c r="C213" s="100"/>
      <c r="D213" s="115">
        <v>21100180601</v>
      </c>
      <c r="E213" s="116" t="s">
        <v>437</v>
      </c>
      <c r="F213" s="117" t="s">
        <v>435</v>
      </c>
      <c r="G213" s="156">
        <v>1</v>
      </c>
      <c r="H213" s="132"/>
      <c r="I213" s="132">
        <v>30</v>
      </c>
      <c r="J213" s="72">
        <v>67</v>
      </c>
      <c r="K213" s="78">
        <f t="shared" si="20"/>
        <v>0</v>
      </c>
      <c r="L213" s="78">
        <f t="shared" si="21"/>
        <v>1.2</v>
      </c>
      <c r="M213" s="45">
        <f t="shared" si="22"/>
        <v>27</v>
      </c>
      <c r="N213" s="480"/>
      <c r="O213" s="480"/>
      <c r="P213" s="471"/>
      <c r="Q213" s="480"/>
      <c r="R213" s="471"/>
      <c r="S213" s="471"/>
      <c r="T213" s="471"/>
      <c r="U213" s="471"/>
      <c r="V213" s="471"/>
      <c r="W213" s="471"/>
      <c r="X213" s="471"/>
      <c r="Y213" s="443"/>
      <c r="Z213" s="443"/>
      <c r="AA213" s="443"/>
      <c r="AB213" s="443"/>
      <c r="AC213" s="443"/>
      <c r="AD213" s="74"/>
    </row>
    <row r="214" spans="1:30" s="183" customFormat="1" ht="18" customHeight="1">
      <c r="A214" s="111"/>
      <c r="B214" s="99"/>
      <c r="C214" s="100"/>
      <c r="D214" s="115">
        <v>21100180601</v>
      </c>
      <c r="E214" s="116" t="s">
        <v>438</v>
      </c>
      <c r="F214" s="117" t="s">
        <v>436</v>
      </c>
      <c r="G214" s="156">
        <v>1</v>
      </c>
      <c r="H214" s="132"/>
      <c r="I214" s="132">
        <v>30</v>
      </c>
      <c r="J214" s="72">
        <v>67</v>
      </c>
      <c r="K214" s="78">
        <f t="shared" si="20"/>
        <v>0</v>
      </c>
      <c r="L214" s="78">
        <f t="shared" si="21"/>
        <v>1.2</v>
      </c>
      <c r="M214" s="45">
        <f t="shared" si="22"/>
        <v>27</v>
      </c>
      <c r="N214" s="480"/>
      <c r="O214" s="480"/>
      <c r="P214" s="471"/>
      <c r="Q214" s="480"/>
      <c r="R214" s="471"/>
      <c r="S214" s="471"/>
      <c r="T214" s="471"/>
      <c r="U214" s="471"/>
      <c r="V214" s="471"/>
      <c r="W214" s="471"/>
      <c r="X214" s="471"/>
      <c r="Y214" s="443"/>
      <c r="Z214" s="443"/>
      <c r="AA214" s="443"/>
      <c r="AB214" s="443"/>
      <c r="AC214" s="443"/>
      <c r="AD214" s="74"/>
    </row>
    <row r="215" spans="1:30" ht="18" customHeight="1">
      <c r="A215" s="111"/>
      <c r="B215" s="99"/>
      <c r="C215" s="100"/>
      <c r="D215" s="115">
        <v>21100180701</v>
      </c>
      <c r="E215" s="116" t="s">
        <v>294</v>
      </c>
      <c r="F215" s="117" t="s">
        <v>170</v>
      </c>
      <c r="G215" s="156">
        <v>1</v>
      </c>
      <c r="H215" s="132">
        <v>15</v>
      </c>
      <c r="I215" s="132"/>
      <c r="J215" s="72">
        <v>67</v>
      </c>
      <c r="K215" s="78">
        <f t="shared" si="20"/>
        <v>1.3</v>
      </c>
      <c r="L215" s="78">
        <f t="shared" si="21"/>
        <v>0</v>
      </c>
      <c r="M215" s="45">
        <f t="shared" si="22"/>
        <v>19.5</v>
      </c>
      <c r="N215" s="480"/>
      <c r="O215" s="480"/>
      <c r="P215" s="445"/>
      <c r="Q215" s="480"/>
      <c r="R215" s="445"/>
      <c r="S215" s="445"/>
      <c r="T215" s="445"/>
      <c r="U215" s="445"/>
      <c r="V215" s="445"/>
      <c r="W215" s="445"/>
      <c r="X215" s="445"/>
      <c r="Y215" s="443"/>
      <c r="Z215" s="443"/>
      <c r="AA215" s="443"/>
      <c r="AB215" s="443"/>
      <c r="AC215" s="443"/>
      <c r="AD215" s="74"/>
    </row>
    <row r="216" spans="1:30" s="183" customFormat="1" ht="18" customHeight="1">
      <c r="A216" s="111"/>
      <c r="B216" s="99"/>
      <c r="C216" s="100"/>
      <c r="D216" s="115">
        <v>21100180701</v>
      </c>
      <c r="E216" s="116" t="s">
        <v>439</v>
      </c>
      <c r="F216" s="117" t="s">
        <v>435</v>
      </c>
      <c r="G216" s="156">
        <v>1</v>
      </c>
      <c r="H216" s="132"/>
      <c r="I216" s="132">
        <v>30</v>
      </c>
      <c r="J216" s="72">
        <v>67</v>
      </c>
      <c r="K216" s="78">
        <f t="shared" si="20"/>
        <v>0</v>
      </c>
      <c r="L216" s="78">
        <f t="shared" si="21"/>
        <v>1.2</v>
      </c>
      <c r="M216" s="45">
        <f t="shared" si="22"/>
        <v>27</v>
      </c>
      <c r="N216" s="480"/>
      <c r="O216" s="480"/>
      <c r="P216" s="471"/>
      <c r="Q216" s="480"/>
      <c r="R216" s="471"/>
      <c r="S216" s="471"/>
      <c r="T216" s="471"/>
      <c r="U216" s="471"/>
      <c r="V216" s="471"/>
      <c r="W216" s="471"/>
      <c r="X216" s="471"/>
      <c r="Y216" s="443"/>
      <c r="Z216" s="443"/>
      <c r="AA216" s="443"/>
      <c r="AB216" s="443"/>
      <c r="AC216" s="443"/>
      <c r="AD216" s="74"/>
    </row>
    <row r="217" spans="1:30" s="183" customFormat="1" ht="18" customHeight="1">
      <c r="A217" s="111"/>
      <c r="B217" s="99"/>
      <c r="C217" s="100"/>
      <c r="D217" s="115">
        <v>21100180701</v>
      </c>
      <c r="E217" s="116" t="s">
        <v>440</v>
      </c>
      <c r="F217" s="117" t="s">
        <v>436</v>
      </c>
      <c r="G217" s="156">
        <v>1</v>
      </c>
      <c r="H217" s="132"/>
      <c r="I217" s="132">
        <v>30</v>
      </c>
      <c r="J217" s="72">
        <v>67</v>
      </c>
      <c r="K217" s="78">
        <f t="shared" si="20"/>
        <v>0</v>
      </c>
      <c r="L217" s="78">
        <f t="shared" si="21"/>
        <v>1.2</v>
      </c>
      <c r="M217" s="45">
        <f t="shared" si="22"/>
        <v>27</v>
      </c>
      <c r="N217" s="480"/>
      <c r="O217" s="480"/>
      <c r="P217" s="471"/>
      <c r="Q217" s="480"/>
      <c r="R217" s="471"/>
      <c r="S217" s="471"/>
      <c r="T217" s="471"/>
      <c r="U217" s="471"/>
      <c r="V217" s="471"/>
      <c r="W217" s="471"/>
      <c r="X217" s="471"/>
      <c r="Y217" s="443"/>
      <c r="Z217" s="443"/>
      <c r="AA217" s="443"/>
      <c r="AB217" s="443"/>
      <c r="AC217" s="443"/>
      <c r="AD217" s="74"/>
    </row>
    <row r="218" spans="1:30" ht="18" customHeight="1">
      <c r="A218" s="111"/>
      <c r="B218" s="99"/>
      <c r="C218" s="100"/>
      <c r="D218" s="115">
        <v>71400119908</v>
      </c>
      <c r="E218" s="116" t="s">
        <v>159</v>
      </c>
      <c r="F218" s="117" t="s">
        <v>295</v>
      </c>
      <c r="G218" s="156">
        <v>1</v>
      </c>
      <c r="H218" s="132">
        <v>30</v>
      </c>
      <c r="I218" s="132">
        <v>60</v>
      </c>
      <c r="J218" s="72">
        <v>52</v>
      </c>
      <c r="K218" s="78">
        <f t="shared" si="20"/>
        <v>1.2</v>
      </c>
      <c r="L218" s="78">
        <f t="shared" si="21"/>
        <v>1.2</v>
      </c>
      <c r="M218" s="45">
        <f t="shared" si="22"/>
        <v>90</v>
      </c>
      <c r="N218" s="480"/>
      <c r="O218" s="480"/>
      <c r="P218" s="445"/>
      <c r="Q218" s="480"/>
      <c r="R218" s="445"/>
      <c r="S218" s="445"/>
      <c r="T218" s="445"/>
      <c r="U218" s="445"/>
      <c r="V218" s="445"/>
      <c r="W218" s="445"/>
      <c r="X218" s="445"/>
      <c r="Y218" s="443"/>
      <c r="Z218" s="443"/>
      <c r="AA218" s="443"/>
      <c r="AB218" s="443"/>
      <c r="AC218" s="443"/>
      <c r="AD218" s="74"/>
    </row>
    <row r="219" spans="1:30" ht="18" customHeight="1">
      <c r="A219" s="111"/>
      <c r="B219" s="99"/>
      <c r="C219" s="100"/>
      <c r="D219" s="115">
        <v>71400119911</v>
      </c>
      <c r="E219" s="116" t="s">
        <v>296</v>
      </c>
      <c r="F219" s="117" t="s">
        <v>297</v>
      </c>
      <c r="G219" s="156">
        <v>1</v>
      </c>
      <c r="H219" s="132">
        <v>30</v>
      </c>
      <c r="I219" s="132">
        <v>60</v>
      </c>
      <c r="J219" s="72">
        <v>49</v>
      </c>
      <c r="K219" s="78">
        <f t="shared" si="20"/>
        <v>1.2</v>
      </c>
      <c r="L219" s="78">
        <f t="shared" si="21"/>
        <v>1.2</v>
      </c>
      <c r="M219" s="45">
        <f t="shared" si="22"/>
        <v>90</v>
      </c>
      <c r="N219" s="480"/>
      <c r="O219" s="480"/>
      <c r="P219" s="445"/>
      <c r="Q219" s="480"/>
      <c r="R219" s="445"/>
      <c r="S219" s="445"/>
      <c r="T219" s="445"/>
      <c r="U219" s="445"/>
      <c r="V219" s="445"/>
      <c r="W219" s="445"/>
      <c r="X219" s="445"/>
      <c r="Y219" s="443"/>
      <c r="Z219" s="443"/>
      <c r="AA219" s="443"/>
      <c r="AB219" s="443"/>
      <c r="AC219" s="443"/>
      <c r="AD219" s="74"/>
    </row>
    <row r="220" spans="1:30" ht="18" customHeight="1">
      <c r="A220" s="111"/>
      <c r="B220" s="99"/>
      <c r="C220" s="100"/>
      <c r="D220" s="115">
        <v>71400182801</v>
      </c>
      <c r="E220" s="116" t="s">
        <v>350</v>
      </c>
      <c r="F220" s="117" t="s">
        <v>170</v>
      </c>
      <c r="G220" s="156">
        <v>2</v>
      </c>
      <c r="H220" s="132">
        <v>30</v>
      </c>
      <c r="I220" s="132"/>
      <c r="J220" s="72">
        <v>60</v>
      </c>
      <c r="K220" s="78">
        <f t="shared" ref="K220:K282" si="28">IF(OR(LEFT(E220,2)="ĐA",LEFT(E220,2)="DA",LEFT(E220,5)="Đồ án",LEFT(E220,5)="Đồán ",LEFT(E220,9)="Sinh hoạt",LEFT(E220,9)="sinh hoạt",LEFT(E220,6)="Cố vấn",LEFT(E220,6)="cố vấn",LEFT(E220,4)="cvht",LEFT(E220,4)="CVHT",LEFT(E220,4)="shcn",LEFT(E220,4)="SHCN"),0,(IF(AND(H220&gt;0,J220&gt;0),IF(J220&gt;60,1.3,IF(J220&gt;35,1.2,1)),0)))</f>
        <v>1.2</v>
      </c>
      <c r="L220" s="78">
        <f t="shared" ref="L220:L282" si="29">IF(OR(LEFT(E220,2)="ĐA",LEFT(E220,2)="DA",LEFT(E220,5)="Đồ án",LEFT(E220,5)="Đồán "),0,IF(AND(J220&gt;0,I220&gt;0),IF(AND(OR(LEFT(E220,4)="GDQP",LEFT(E220,4)="gdqp",LEFT(E220,19)="Giáo dục quốc phòng"),J220&gt;50),1.3,IF(J220&gt;35,1.2,IF(J220&gt;29,1.1,1))),0))</f>
        <v>0</v>
      </c>
      <c r="M220" s="45">
        <f t="shared" ref="M220:M282" si="30">ROUND(IF(OR(LEFT(E220,2)="ĐA",LEFT(E220,2)="DA",LEFT(E220,5)="Đồ án",LEFT(E220,5)="Đồán "),J220*0.5,(IF(H220&gt;0,H220*K220,"0")+IF(I220&gt;0,(I220*0.75)*L220,"0"))),1)</f>
        <v>36</v>
      </c>
      <c r="N220" s="480"/>
      <c r="O220" s="480"/>
      <c r="P220" s="445"/>
      <c r="Q220" s="480"/>
      <c r="R220" s="445"/>
      <c r="S220" s="445"/>
      <c r="T220" s="445"/>
      <c r="U220" s="445"/>
      <c r="V220" s="445"/>
      <c r="W220" s="445"/>
      <c r="X220" s="445"/>
      <c r="Y220" s="443"/>
      <c r="Z220" s="443"/>
      <c r="AA220" s="443"/>
      <c r="AB220" s="443"/>
      <c r="AC220" s="443"/>
      <c r="AD220" s="74"/>
    </row>
    <row r="221" spans="1:30" s="170" customFormat="1" ht="18" customHeight="1">
      <c r="A221" s="111"/>
      <c r="B221" s="99"/>
      <c r="C221" s="100"/>
      <c r="D221" s="115">
        <v>71400182801</v>
      </c>
      <c r="E221" s="116" t="s">
        <v>357</v>
      </c>
      <c r="F221" s="117" t="s">
        <v>170</v>
      </c>
      <c r="G221" s="156">
        <v>2</v>
      </c>
      <c r="H221" s="132"/>
      <c r="I221" s="132">
        <v>30</v>
      </c>
      <c r="J221" s="72">
        <v>30</v>
      </c>
      <c r="K221" s="78">
        <f t="shared" si="28"/>
        <v>0</v>
      </c>
      <c r="L221" s="78">
        <f t="shared" si="29"/>
        <v>1.1000000000000001</v>
      </c>
      <c r="M221" s="45">
        <f t="shared" si="30"/>
        <v>24.8</v>
      </c>
      <c r="N221" s="480"/>
      <c r="O221" s="480"/>
      <c r="P221" s="471"/>
      <c r="Q221" s="480"/>
      <c r="R221" s="471"/>
      <c r="S221" s="471"/>
      <c r="T221" s="471"/>
      <c r="U221" s="471"/>
      <c r="V221" s="471"/>
      <c r="W221" s="471"/>
      <c r="X221" s="471"/>
      <c r="Y221" s="443"/>
      <c r="Z221" s="443"/>
      <c r="AA221" s="443"/>
      <c r="AB221" s="443"/>
      <c r="AC221" s="443"/>
      <c r="AD221" s="74"/>
    </row>
    <row r="222" spans="1:30" s="170" customFormat="1" ht="18" customHeight="1">
      <c r="A222" s="111"/>
      <c r="B222" s="99"/>
      <c r="C222" s="100"/>
      <c r="D222" s="115">
        <v>71400182801</v>
      </c>
      <c r="E222" s="116" t="s">
        <v>358</v>
      </c>
      <c r="F222" s="117" t="s">
        <v>170</v>
      </c>
      <c r="G222" s="156">
        <v>2</v>
      </c>
      <c r="H222" s="132"/>
      <c r="I222" s="132">
        <v>30</v>
      </c>
      <c r="J222" s="72">
        <v>30</v>
      </c>
      <c r="K222" s="78">
        <f t="shared" si="28"/>
        <v>0</v>
      </c>
      <c r="L222" s="78">
        <f t="shared" si="29"/>
        <v>1.1000000000000001</v>
      </c>
      <c r="M222" s="45">
        <f t="shared" si="30"/>
        <v>24.8</v>
      </c>
      <c r="N222" s="480"/>
      <c r="O222" s="480"/>
      <c r="P222" s="471"/>
      <c r="Q222" s="480"/>
      <c r="R222" s="471"/>
      <c r="S222" s="471"/>
      <c r="T222" s="471"/>
      <c r="U222" s="471"/>
      <c r="V222" s="471"/>
      <c r="W222" s="471"/>
      <c r="X222" s="471"/>
      <c r="Y222" s="443"/>
      <c r="Z222" s="443"/>
      <c r="AA222" s="443"/>
      <c r="AB222" s="443"/>
      <c r="AC222" s="443"/>
      <c r="AD222" s="74"/>
    </row>
    <row r="223" spans="1:30" ht="18" customHeight="1">
      <c r="A223" s="111"/>
      <c r="B223" s="99"/>
      <c r="C223" s="100"/>
      <c r="D223" s="115">
        <v>71400182801</v>
      </c>
      <c r="E223" s="116" t="s">
        <v>350</v>
      </c>
      <c r="F223" s="117" t="s">
        <v>292</v>
      </c>
      <c r="G223" s="156">
        <v>2</v>
      </c>
      <c r="H223" s="132">
        <v>30</v>
      </c>
      <c r="I223" s="132">
        <v>30</v>
      </c>
      <c r="J223" s="72">
        <v>40</v>
      </c>
      <c r="K223" s="78">
        <f t="shared" si="28"/>
        <v>1.2</v>
      </c>
      <c r="L223" s="78">
        <f t="shared" si="29"/>
        <v>1.2</v>
      </c>
      <c r="M223" s="45">
        <f t="shared" si="30"/>
        <v>63</v>
      </c>
      <c r="N223" s="480"/>
      <c r="O223" s="480"/>
      <c r="P223" s="471"/>
      <c r="Q223" s="480"/>
      <c r="R223" s="471"/>
      <c r="S223" s="471"/>
      <c r="T223" s="471"/>
      <c r="U223" s="471"/>
      <c r="V223" s="471"/>
      <c r="W223" s="471"/>
      <c r="X223" s="471"/>
      <c r="Y223" s="443"/>
      <c r="Z223" s="443"/>
      <c r="AA223" s="443"/>
      <c r="AB223" s="443"/>
      <c r="AC223" s="443"/>
      <c r="AD223" s="74"/>
    </row>
    <row r="224" spans="1:30" ht="18" customHeight="1">
      <c r="A224" s="111"/>
      <c r="B224" s="99"/>
      <c r="C224" s="100"/>
      <c r="D224" s="115">
        <v>71400182802</v>
      </c>
      <c r="E224" s="116" t="s">
        <v>350</v>
      </c>
      <c r="F224" s="117" t="s">
        <v>270</v>
      </c>
      <c r="G224" s="156">
        <v>2</v>
      </c>
      <c r="H224" s="132">
        <v>30</v>
      </c>
      <c r="I224" s="132">
        <v>30</v>
      </c>
      <c r="J224" s="72">
        <v>40</v>
      </c>
      <c r="K224" s="78">
        <f t="shared" si="28"/>
        <v>1.2</v>
      </c>
      <c r="L224" s="78">
        <f t="shared" si="29"/>
        <v>1.2</v>
      </c>
      <c r="M224" s="45">
        <f t="shared" si="30"/>
        <v>63</v>
      </c>
      <c r="N224" s="480"/>
      <c r="O224" s="480"/>
      <c r="P224" s="471"/>
      <c r="Q224" s="480"/>
      <c r="R224" s="471"/>
      <c r="S224" s="471"/>
      <c r="T224" s="471"/>
      <c r="U224" s="471"/>
      <c r="V224" s="471"/>
      <c r="W224" s="471"/>
      <c r="X224" s="471"/>
      <c r="Y224" s="443"/>
      <c r="Z224" s="443"/>
      <c r="AA224" s="443"/>
      <c r="AB224" s="443"/>
      <c r="AC224" s="443"/>
      <c r="AD224" s="74"/>
    </row>
    <row r="225" spans="1:30" ht="18" customHeight="1">
      <c r="A225" s="111"/>
      <c r="B225" s="99"/>
      <c r="C225" s="100"/>
      <c r="D225" s="115">
        <v>21100181001</v>
      </c>
      <c r="E225" s="116" t="s">
        <v>347</v>
      </c>
      <c r="F225" s="117" t="s">
        <v>170</v>
      </c>
      <c r="G225" s="156">
        <v>2</v>
      </c>
      <c r="H225" s="132">
        <v>15</v>
      </c>
      <c r="I225" s="132"/>
      <c r="J225" s="72">
        <v>60</v>
      </c>
      <c r="K225" s="78">
        <f t="shared" si="28"/>
        <v>1.2</v>
      </c>
      <c r="L225" s="78">
        <f t="shared" si="29"/>
        <v>0</v>
      </c>
      <c r="M225" s="45">
        <f t="shared" si="30"/>
        <v>18</v>
      </c>
      <c r="N225" s="480"/>
      <c r="O225" s="480"/>
      <c r="P225" s="471"/>
      <c r="Q225" s="480"/>
      <c r="R225" s="471"/>
      <c r="S225" s="471"/>
      <c r="T225" s="471"/>
      <c r="U225" s="471"/>
      <c r="V225" s="471"/>
      <c r="W225" s="471"/>
      <c r="X225" s="471"/>
      <c r="Y225" s="443"/>
      <c r="Z225" s="443"/>
      <c r="AA225" s="443"/>
      <c r="AB225" s="443"/>
      <c r="AC225" s="443"/>
      <c r="AD225" s="74"/>
    </row>
    <row r="226" spans="1:30" ht="18" customHeight="1">
      <c r="A226" s="111"/>
      <c r="B226" s="99"/>
      <c r="C226" s="100"/>
      <c r="D226" s="115">
        <v>21100181001</v>
      </c>
      <c r="E226" s="116" t="s">
        <v>353</v>
      </c>
      <c r="F226" s="117" t="s">
        <v>170</v>
      </c>
      <c r="G226" s="156">
        <v>2</v>
      </c>
      <c r="H226" s="132"/>
      <c r="I226" s="132">
        <v>60</v>
      </c>
      <c r="J226" s="72">
        <v>30</v>
      </c>
      <c r="K226" s="78">
        <f t="shared" si="28"/>
        <v>0</v>
      </c>
      <c r="L226" s="78">
        <f t="shared" si="29"/>
        <v>1.1000000000000001</v>
      </c>
      <c r="M226" s="45">
        <f t="shared" si="30"/>
        <v>49.5</v>
      </c>
      <c r="N226" s="480"/>
      <c r="O226" s="480"/>
      <c r="P226" s="471"/>
      <c r="Q226" s="480"/>
      <c r="R226" s="471"/>
      <c r="S226" s="471"/>
      <c r="T226" s="471"/>
      <c r="U226" s="471"/>
      <c r="V226" s="471"/>
      <c r="W226" s="471"/>
      <c r="X226" s="471"/>
      <c r="Y226" s="443"/>
      <c r="Z226" s="443"/>
      <c r="AA226" s="443"/>
      <c r="AB226" s="443"/>
      <c r="AC226" s="443"/>
      <c r="AD226" s="74"/>
    </row>
    <row r="227" spans="1:30" ht="18" customHeight="1">
      <c r="A227" s="111"/>
      <c r="B227" s="99"/>
      <c r="C227" s="100"/>
      <c r="D227" s="115">
        <v>21100181001</v>
      </c>
      <c r="E227" s="116" t="s">
        <v>354</v>
      </c>
      <c r="F227" s="117" t="s">
        <v>170</v>
      </c>
      <c r="G227" s="156">
        <v>2</v>
      </c>
      <c r="H227" s="132"/>
      <c r="I227" s="132">
        <v>60</v>
      </c>
      <c r="J227" s="72">
        <v>30</v>
      </c>
      <c r="K227" s="78">
        <f t="shared" si="28"/>
        <v>0</v>
      </c>
      <c r="L227" s="78">
        <f t="shared" si="29"/>
        <v>1.1000000000000001</v>
      </c>
      <c r="M227" s="45">
        <f t="shared" si="30"/>
        <v>49.5</v>
      </c>
      <c r="N227" s="480"/>
      <c r="O227" s="480"/>
      <c r="P227" s="471"/>
      <c r="Q227" s="480"/>
      <c r="R227" s="471"/>
      <c r="S227" s="471"/>
      <c r="T227" s="471"/>
      <c r="U227" s="471"/>
      <c r="V227" s="471"/>
      <c r="W227" s="471"/>
      <c r="X227" s="471"/>
      <c r="Y227" s="443"/>
      <c r="Z227" s="443"/>
      <c r="AA227" s="443"/>
      <c r="AB227" s="443"/>
      <c r="AC227" s="443"/>
      <c r="AD227" s="74"/>
    </row>
    <row r="228" spans="1:30" s="183" customFormat="1" ht="18" hidden="1" customHeight="1">
      <c r="A228" s="111"/>
      <c r="B228" s="99"/>
      <c r="C228" s="100"/>
      <c r="D228" s="115"/>
      <c r="E228" s="116"/>
      <c r="F228" s="117"/>
      <c r="G228" s="156"/>
      <c r="H228" s="132"/>
      <c r="I228" s="132"/>
      <c r="J228" s="72"/>
      <c r="K228" s="78"/>
      <c r="L228" s="78"/>
      <c r="M228" s="45"/>
      <c r="N228" s="480"/>
      <c r="O228" s="480"/>
      <c r="P228" s="471"/>
      <c r="Q228" s="480"/>
      <c r="R228" s="471"/>
      <c r="S228" s="471"/>
      <c r="T228" s="471"/>
      <c r="U228" s="471"/>
      <c r="V228" s="471"/>
      <c r="W228" s="471"/>
      <c r="X228" s="471"/>
      <c r="Y228" s="443"/>
      <c r="Z228" s="443"/>
      <c r="AA228" s="443"/>
      <c r="AB228" s="443"/>
      <c r="AC228" s="443"/>
      <c r="AD228" s="74"/>
    </row>
    <row r="229" spans="1:30" ht="18" hidden="1" customHeight="1">
      <c r="A229" s="111"/>
      <c r="B229" s="99"/>
      <c r="C229" s="100"/>
      <c r="D229" s="115"/>
      <c r="E229" s="116"/>
      <c r="F229" s="117"/>
      <c r="G229" s="156"/>
      <c r="H229" s="132"/>
      <c r="I229" s="132"/>
      <c r="J229" s="72"/>
      <c r="K229" s="78"/>
      <c r="L229" s="78"/>
      <c r="M229" s="45"/>
      <c r="N229" s="480"/>
      <c r="O229" s="480"/>
      <c r="P229" s="445"/>
      <c r="Q229" s="480"/>
      <c r="R229" s="445"/>
      <c r="S229" s="445"/>
      <c r="T229" s="445"/>
      <c r="U229" s="445"/>
      <c r="V229" s="445"/>
      <c r="W229" s="445"/>
      <c r="X229" s="445"/>
      <c r="Y229" s="443"/>
      <c r="Z229" s="443"/>
      <c r="AA229" s="443"/>
      <c r="AB229" s="443"/>
      <c r="AC229" s="443"/>
      <c r="AD229" s="74"/>
    </row>
    <row r="230" spans="1:30" ht="18" customHeight="1">
      <c r="A230" s="94">
        <v>11</v>
      </c>
      <c r="B230" s="82" t="s">
        <v>94</v>
      </c>
      <c r="C230" s="91" t="s">
        <v>95</v>
      </c>
      <c r="D230" s="42">
        <v>41000092601</v>
      </c>
      <c r="E230" s="43" t="s">
        <v>238</v>
      </c>
      <c r="F230" s="44" t="s">
        <v>157</v>
      </c>
      <c r="G230" s="69">
        <v>1</v>
      </c>
      <c r="H230" s="275">
        <v>15</v>
      </c>
      <c r="I230" s="275">
        <v>30</v>
      </c>
      <c r="J230" s="72">
        <v>31</v>
      </c>
      <c r="K230" s="78">
        <f t="shared" si="28"/>
        <v>1</v>
      </c>
      <c r="L230" s="78">
        <f t="shared" si="29"/>
        <v>1.1000000000000001</v>
      </c>
      <c r="M230" s="45">
        <f t="shared" si="30"/>
        <v>39.799999999999997</v>
      </c>
      <c r="N230" s="479">
        <v>64.5</v>
      </c>
      <c r="O230" s="479">
        <v>0</v>
      </c>
      <c r="P230" s="457">
        <f>SUM(M230:M247)+N230+O230</f>
        <v>804.8</v>
      </c>
      <c r="Q230" s="479">
        <v>0</v>
      </c>
      <c r="R230" s="457"/>
      <c r="S230" s="461">
        <v>430</v>
      </c>
      <c r="T230" s="463">
        <v>430</v>
      </c>
      <c r="U230" s="461">
        <v>112</v>
      </c>
      <c r="V230" s="459">
        <v>112</v>
      </c>
      <c r="W230" s="461">
        <v>56</v>
      </c>
      <c r="X230" s="463">
        <v>56</v>
      </c>
      <c r="Y230" s="477">
        <f>ROUND((P230-T230),1)</f>
        <v>374.8</v>
      </c>
      <c r="Z230" s="474">
        <f>IF(OR(SUM(V230:V246)="",SUM(Q230:Q246)=""),0,IF(OR(SUM(U230:U246)=320,SUM(V230:V246)&gt;0),ROUND((SUM(Q230:Q246)-SUM(V230:V246)),1),0))</f>
        <v>-112</v>
      </c>
      <c r="AA230" s="474">
        <f>IF(OR(SUM(X230:X246)="",SUM(R230:R246)=""),0,IF(OR(SUM(W230:W246)=160,SUM(X230:X246)&gt;0),ROUND((SUM(R230:R246)-SUM(X230:X246)),1),0))</f>
        <v>-56</v>
      </c>
      <c r="AB230" s="486"/>
      <c r="AC230" s="475">
        <f>SUM(Y230:AA246)</f>
        <v>206.8</v>
      </c>
      <c r="AD230" s="74"/>
    </row>
    <row r="231" spans="1:30" ht="18" customHeight="1">
      <c r="A231" s="81"/>
      <c r="B231" s="75"/>
      <c r="C231" s="76"/>
      <c r="D231" s="42">
        <v>71400174102</v>
      </c>
      <c r="E231" s="43" t="s">
        <v>239</v>
      </c>
      <c r="F231" s="44" t="s">
        <v>240</v>
      </c>
      <c r="G231" s="133">
        <v>1</v>
      </c>
      <c r="H231" s="276">
        <v>30</v>
      </c>
      <c r="I231" s="276">
        <v>60</v>
      </c>
      <c r="J231" s="72">
        <v>80</v>
      </c>
      <c r="K231" s="78">
        <f t="shared" si="28"/>
        <v>1.3</v>
      </c>
      <c r="L231" s="78">
        <f t="shared" si="29"/>
        <v>1.2</v>
      </c>
      <c r="M231" s="45">
        <f t="shared" si="30"/>
        <v>93</v>
      </c>
      <c r="N231" s="480"/>
      <c r="O231" s="480"/>
      <c r="P231" s="445"/>
      <c r="Q231" s="480"/>
      <c r="R231" s="445"/>
      <c r="S231" s="445"/>
      <c r="T231" s="445"/>
      <c r="U231" s="445"/>
      <c r="V231" s="445"/>
      <c r="W231" s="445"/>
      <c r="X231" s="445"/>
      <c r="Y231" s="443"/>
      <c r="Z231" s="443"/>
      <c r="AA231" s="443"/>
      <c r="AB231" s="443"/>
      <c r="AC231" s="443"/>
      <c r="AD231" s="74"/>
    </row>
    <row r="232" spans="1:30" ht="18" customHeight="1">
      <c r="A232" s="81"/>
      <c r="B232" s="75"/>
      <c r="C232" s="76"/>
      <c r="D232" s="42">
        <v>71400174101</v>
      </c>
      <c r="E232" s="43" t="s">
        <v>239</v>
      </c>
      <c r="F232" s="44" t="s">
        <v>241</v>
      </c>
      <c r="G232" s="133">
        <v>1</v>
      </c>
      <c r="H232" s="276">
        <v>30</v>
      </c>
      <c r="I232" s="276">
        <v>60</v>
      </c>
      <c r="J232" s="72">
        <v>47</v>
      </c>
      <c r="K232" s="78">
        <f t="shared" si="28"/>
        <v>1.2</v>
      </c>
      <c r="L232" s="78">
        <f t="shared" si="29"/>
        <v>1.2</v>
      </c>
      <c r="M232" s="45">
        <f t="shared" si="30"/>
        <v>90</v>
      </c>
      <c r="N232" s="480"/>
      <c r="O232" s="480"/>
      <c r="P232" s="445"/>
      <c r="Q232" s="480"/>
      <c r="R232" s="445"/>
      <c r="S232" s="445"/>
      <c r="T232" s="445"/>
      <c r="U232" s="445"/>
      <c r="V232" s="445"/>
      <c r="W232" s="445"/>
      <c r="X232" s="445"/>
      <c r="Y232" s="443"/>
      <c r="Z232" s="443"/>
      <c r="AA232" s="443"/>
      <c r="AB232" s="443"/>
      <c r="AC232" s="443"/>
      <c r="AD232" s="74"/>
    </row>
    <row r="233" spans="1:30" ht="18" customHeight="1">
      <c r="A233" s="81"/>
      <c r="B233" s="75"/>
      <c r="C233" s="76"/>
      <c r="D233" s="42">
        <v>71400119912</v>
      </c>
      <c r="E233" s="43" t="s">
        <v>242</v>
      </c>
      <c r="F233" s="44" t="s">
        <v>243</v>
      </c>
      <c r="G233" s="133">
        <v>1</v>
      </c>
      <c r="H233" s="276">
        <v>30</v>
      </c>
      <c r="I233" s="276">
        <v>60</v>
      </c>
      <c r="J233" s="72">
        <v>49</v>
      </c>
      <c r="K233" s="78">
        <f t="shared" si="28"/>
        <v>1.2</v>
      </c>
      <c r="L233" s="78">
        <f t="shared" si="29"/>
        <v>1.2</v>
      </c>
      <c r="M233" s="45">
        <f t="shared" si="30"/>
        <v>90</v>
      </c>
      <c r="N233" s="480"/>
      <c r="O233" s="480"/>
      <c r="P233" s="445"/>
      <c r="Q233" s="480"/>
      <c r="R233" s="445"/>
      <c r="S233" s="445"/>
      <c r="T233" s="445"/>
      <c r="U233" s="445"/>
      <c r="V233" s="445"/>
      <c r="W233" s="445"/>
      <c r="X233" s="445"/>
      <c r="Y233" s="443"/>
      <c r="Z233" s="443"/>
      <c r="AA233" s="443"/>
      <c r="AB233" s="443"/>
      <c r="AC233" s="443"/>
      <c r="AD233" s="74"/>
    </row>
    <row r="234" spans="1:30" ht="18" customHeight="1">
      <c r="A234" s="81"/>
      <c r="B234" s="75"/>
      <c r="C234" s="76"/>
      <c r="D234" s="42" t="s">
        <v>244</v>
      </c>
      <c r="E234" s="43" t="s">
        <v>245</v>
      </c>
      <c r="F234" s="44" t="s">
        <v>246</v>
      </c>
      <c r="G234" s="133">
        <v>1</v>
      </c>
      <c r="H234" s="276">
        <v>45</v>
      </c>
      <c r="I234" s="276">
        <v>30</v>
      </c>
      <c r="J234" s="72">
        <v>13</v>
      </c>
      <c r="K234" s="78">
        <f t="shared" si="28"/>
        <v>1</v>
      </c>
      <c r="L234" s="78">
        <f t="shared" si="29"/>
        <v>1</v>
      </c>
      <c r="M234" s="45">
        <f t="shared" si="30"/>
        <v>67.5</v>
      </c>
      <c r="N234" s="480"/>
      <c r="O234" s="480"/>
      <c r="P234" s="445"/>
      <c r="Q234" s="480"/>
      <c r="R234" s="445"/>
      <c r="S234" s="445"/>
      <c r="T234" s="445"/>
      <c r="U234" s="445"/>
      <c r="V234" s="445"/>
      <c r="W234" s="445"/>
      <c r="X234" s="445"/>
      <c r="Y234" s="443"/>
      <c r="Z234" s="443"/>
      <c r="AA234" s="443"/>
      <c r="AB234" s="443"/>
      <c r="AC234" s="443"/>
      <c r="AD234" s="74"/>
    </row>
    <row r="235" spans="1:30" ht="18" customHeight="1">
      <c r="A235" s="81"/>
      <c r="B235" s="97"/>
      <c r="C235" s="98"/>
      <c r="D235" s="42">
        <v>21100119810</v>
      </c>
      <c r="E235" s="43" t="s">
        <v>159</v>
      </c>
      <c r="F235" s="44" t="s">
        <v>204</v>
      </c>
      <c r="G235" s="133">
        <v>1</v>
      </c>
      <c r="H235" s="276">
        <v>30</v>
      </c>
      <c r="I235" s="276">
        <v>60</v>
      </c>
      <c r="J235" s="72">
        <v>40</v>
      </c>
      <c r="K235" s="78">
        <f t="shared" si="28"/>
        <v>1.2</v>
      </c>
      <c r="L235" s="78">
        <f t="shared" si="29"/>
        <v>1.2</v>
      </c>
      <c r="M235" s="45">
        <f t="shared" si="30"/>
        <v>90</v>
      </c>
      <c r="N235" s="480"/>
      <c r="O235" s="480"/>
      <c r="P235" s="445"/>
      <c r="Q235" s="480"/>
      <c r="R235" s="445"/>
      <c r="S235" s="445"/>
      <c r="T235" s="445"/>
      <c r="U235" s="445"/>
      <c r="V235" s="445"/>
      <c r="W235" s="445"/>
      <c r="X235" s="445"/>
      <c r="Y235" s="443"/>
      <c r="Z235" s="443"/>
      <c r="AA235" s="443"/>
      <c r="AB235" s="443"/>
      <c r="AC235" s="443"/>
      <c r="AD235" s="74"/>
    </row>
    <row r="236" spans="1:30" ht="18" customHeight="1">
      <c r="A236" s="81"/>
      <c r="B236" s="97"/>
      <c r="C236" s="98"/>
      <c r="D236" s="42"/>
      <c r="E236" s="43" t="s">
        <v>216</v>
      </c>
      <c r="F236" s="154" t="s">
        <v>331</v>
      </c>
      <c r="G236" s="133"/>
      <c r="H236" s="276"/>
      <c r="I236" s="276"/>
      <c r="J236" s="72"/>
      <c r="K236" s="78">
        <f t="shared" si="28"/>
        <v>0</v>
      </c>
      <c r="L236" s="78">
        <f t="shared" si="29"/>
        <v>0</v>
      </c>
      <c r="M236" s="45">
        <f t="shared" si="30"/>
        <v>0</v>
      </c>
      <c r="N236" s="480"/>
      <c r="O236" s="480"/>
      <c r="P236" s="445"/>
      <c r="Q236" s="480"/>
      <c r="R236" s="445"/>
      <c r="S236" s="445"/>
      <c r="T236" s="445"/>
      <c r="U236" s="445"/>
      <c r="V236" s="445"/>
      <c r="W236" s="445"/>
      <c r="X236" s="445"/>
      <c r="Y236" s="443"/>
      <c r="Z236" s="443"/>
      <c r="AA236" s="443"/>
      <c r="AB236" s="443"/>
      <c r="AC236" s="443"/>
      <c r="AD236" s="74"/>
    </row>
    <row r="237" spans="1:30" ht="18" customHeight="1">
      <c r="A237" s="111"/>
      <c r="B237" s="97"/>
      <c r="C237" s="98"/>
      <c r="D237" s="42"/>
      <c r="E237" s="43" t="s">
        <v>159</v>
      </c>
      <c r="F237" s="44" t="s">
        <v>367</v>
      </c>
      <c r="G237" s="133">
        <v>2</v>
      </c>
      <c r="H237" s="276">
        <v>30</v>
      </c>
      <c r="I237" s="276">
        <v>60</v>
      </c>
      <c r="J237" s="72">
        <v>40</v>
      </c>
      <c r="K237" s="78">
        <f t="shared" si="28"/>
        <v>1.2</v>
      </c>
      <c r="L237" s="78">
        <f t="shared" si="29"/>
        <v>1.2</v>
      </c>
      <c r="M237" s="45">
        <f t="shared" si="30"/>
        <v>90</v>
      </c>
      <c r="N237" s="480"/>
      <c r="O237" s="480"/>
      <c r="P237" s="471"/>
      <c r="Q237" s="480"/>
      <c r="R237" s="471"/>
      <c r="S237" s="471"/>
      <c r="T237" s="471"/>
      <c r="U237" s="471"/>
      <c r="V237" s="471"/>
      <c r="W237" s="471"/>
      <c r="X237" s="471"/>
      <c r="Y237" s="443"/>
      <c r="Z237" s="443"/>
      <c r="AA237" s="443"/>
      <c r="AB237" s="443"/>
      <c r="AC237" s="443"/>
      <c r="AD237" s="74"/>
    </row>
    <row r="238" spans="1:30" ht="18" customHeight="1">
      <c r="A238" s="111"/>
      <c r="B238" s="97"/>
      <c r="C238" s="98"/>
      <c r="D238" s="42"/>
      <c r="E238" s="43" t="s">
        <v>159</v>
      </c>
      <c r="F238" s="44" t="s">
        <v>369</v>
      </c>
      <c r="G238" s="133">
        <v>2</v>
      </c>
      <c r="H238" s="276">
        <v>30</v>
      </c>
      <c r="I238" s="276">
        <v>60</v>
      </c>
      <c r="J238" s="72">
        <v>40</v>
      </c>
      <c r="K238" s="78">
        <f t="shared" si="28"/>
        <v>1.2</v>
      </c>
      <c r="L238" s="78">
        <f t="shared" si="29"/>
        <v>1.2</v>
      </c>
      <c r="M238" s="45">
        <f t="shared" si="30"/>
        <v>90</v>
      </c>
      <c r="N238" s="480"/>
      <c r="O238" s="480"/>
      <c r="P238" s="471"/>
      <c r="Q238" s="480"/>
      <c r="R238" s="471"/>
      <c r="S238" s="471"/>
      <c r="T238" s="471"/>
      <c r="U238" s="471"/>
      <c r="V238" s="471"/>
      <c r="W238" s="471"/>
      <c r="X238" s="471"/>
      <c r="Y238" s="443"/>
      <c r="Z238" s="443"/>
      <c r="AA238" s="443"/>
      <c r="AB238" s="443"/>
      <c r="AC238" s="443"/>
      <c r="AD238" s="74"/>
    </row>
    <row r="239" spans="1:30" ht="18" customHeight="1">
      <c r="A239" s="81"/>
      <c r="B239" s="97"/>
      <c r="C239" s="98"/>
      <c r="D239" s="42"/>
      <c r="E239" s="43" t="s">
        <v>159</v>
      </c>
      <c r="F239" s="44" t="s">
        <v>426</v>
      </c>
      <c r="G239" s="133">
        <v>2</v>
      </c>
      <c r="H239" s="276">
        <v>30</v>
      </c>
      <c r="I239" s="276">
        <v>60</v>
      </c>
      <c r="J239" s="72">
        <v>40</v>
      </c>
      <c r="K239" s="78">
        <f t="shared" si="28"/>
        <v>1.2</v>
      </c>
      <c r="L239" s="78">
        <f t="shared" si="29"/>
        <v>1.2</v>
      </c>
      <c r="M239" s="45">
        <f t="shared" si="30"/>
        <v>90</v>
      </c>
      <c r="N239" s="480"/>
      <c r="O239" s="480"/>
      <c r="P239" s="445"/>
      <c r="Q239" s="480"/>
      <c r="R239" s="445"/>
      <c r="S239" s="445"/>
      <c r="T239" s="445"/>
      <c r="U239" s="445"/>
      <c r="V239" s="445"/>
      <c r="W239" s="445"/>
      <c r="X239" s="445"/>
      <c r="Y239" s="443"/>
      <c r="Z239" s="443"/>
      <c r="AA239" s="443"/>
      <c r="AB239" s="443"/>
      <c r="AC239" s="443"/>
      <c r="AD239" s="74"/>
    </row>
    <row r="240" spans="1:30" ht="18" hidden="1" customHeight="1">
      <c r="A240" s="111"/>
      <c r="B240" s="97"/>
      <c r="C240" s="98"/>
      <c r="D240" s="42"/>
      <c r="E240" s="43"/>
      <c r="F240" s="44"/>
      <c r="G240" s="133"/>
      <c r="H240" s="276"/>
      <c r="I240" s="276"/>
      <c r="J240" s="72"/>
      <c r="K240" s="78"/>
      <c r="L240" s="78"/>
      <c r="M240" s="45"/>
      <c r="N240" s="480"/>
      <c r="O240" s="480"/>
      <c r="P240" s="471"/>
      <c r="Q240" s="480"/>
      <c r="R240" s="471"/>
      <c r="S240" s="471"/>
      <c r="T240" s="471"/>
      <c r="U240" s="471"/>
      <c r="V240" s="471"/>
      <c r="W240" s="471"/>
      <c r="X240" s="471"/>
      <c r="Y240" s="443"/>
      <c r="Z240" s="443"/>
      <c r="AA240" s="443"/>
      <c r="AB240" s="443"/>
      <c r="AC240" s="443"/>
      <c r="AD240" s="74"/>
    </row>
    <row r="241" spans="1:30" ht="18" hidden="1" customHeight="1">
      <c r="A241" s="111"/>
      <c r="B241" s="97"/>
      <c r="C241" s="98"/>
      <c r="D241" s="42"/>
      <c r="E241" s="43"/>
      <c r="F241" s="44"/>
      <c r="G241" s="133"/>
      <c r="H241" s="276"/>
      <c r="I241" s="276"/>
      <c r="J241" s="72"/>
      <c r="K241" s="78">
        <f t="shared" si="28"/>
        <v>0</v>
      </c>
      <c r="L241" s="78">
        <f t="shared" si="29"/>
        <v>0</v>
      </c>
      <c r="M241" s="45">
        <f t="shared" si="30"/>
        <v>0</v>
      </c>
      <c r="N241" s="480"/>
      <c r="O241" s="480"/>
      <c r="P241" s="471"/>
      <c r="Q241" s="480"/>
      <c r="R241" s="471"/>
      <c r="S241" s="471"/>
      <c r="T241" s="471"/>
      <c r="U241" s="471"/>
      <c r="V241" s="471"/>
      <c r="W241" s="471"/>
      <c r="X241" s="471"/>
      <c r="Y241" s="443"/>
      <c r="Z241" s="443"/>
      <c r="AA241" s="443"/>
      <c r="AB241" s="443"/>
      <c r="AC241" s="443"/>
      <c r="AD241" s="74"/>
    </row>
    <row r="242" spans="1:30" s="207" customFormat="1" ht="18" hidden="1" customHeight="1">
      <c r="A242" s="111"/>
      <c r="B242" s="97"/>
      <c r="C242" s="98"/>
      <c r="D242" s="42"/>
      <c r="E242" s="43"/>
      <c r="F242" s="44"/>
      <c r="G242" s="133"/>
      <c r="H242" s="276"/>
      <c r="I242" s="276"/>
      <c r="J242" s="72"/>
      <c r="K242" s="78"/>
      <c r="L242" s="78"/>
      <c r="M242" s="45"/>
      <c r="N242" s="480"/>
      <c r="O242" s="480"/>
      <c r="P242" s="471"/>
      <c r="Q242" s="480"/>
      <c r="R242" s="471"/>
      <c r="S242" s="471"/>
      <c r="T242" s="471"/>
      <c r="U242" s="471"/>
      <c r="V242" s="471"/>
      <c r="W242" s="471"/>
      <c r="X242" s="471"/>
      <c r="Y242" s="443"/>
      <c r="Z242" s="443"/>
      <c r="AA242" s="443"/>
      <c r="AB242" s="443"/>
      <c r="AC242" s="443"/>
      <c r="AD242" s="74"/>
    </row>
    <row r="243" spans="1:30" ht="18" hidden="1" customHeight="1">
      <c r="A243" s="111"/>
      <c r="B243" s="97"/>
      <c r="C243" s="98"/>
      <c r="D243" s="42"/>
      <c r="E243" s="43"/>
      <c r="F243" s="44"/>
      <c r="G243" s="133"/>
      <c r="H243" s="276"/>
      <c r="I243" s="276"/>
      <c r="J243" s="72"/>
      <c r="K243" s="78">
        <f t="shared" si="28"/>
        <v>0</v>
      </c>
      <c r="L243" s="78">
        <f t="shared" si="29"/>
        <v>0</v>
      </c>
      <c r="M243" s="45">
        <f t="shared" si="30"/>
        <v>0</v>
      </c>
      <c r="N243" s="480"/>
      <c r="O243" s="480"/>
      <c r="P243" s="471"/>
      <c r="Q243" s="480"/>
      <c r="R243" s="471"/>
      <c r="S243" s="471"/>
      <c r="T243" s="471"/>
      <c r="U243" s="471"/>
      <c r="V243" s="471"/>
      <c r="W243" s="471"/>
      <c r="X243" s="471"/>
      <c r="Y243" s="443"/>
      <c r="Z243" s="443"/>
      <c r="AA243" s="443"/>
      <c r="AB243" s="443"/>
      <c r="AC243" s="443"/>
      <c r="AD243" s="74"/>
    </row>
    <row r="244" spans="1:30" ht="18" hidden="1" customHeight="1">
      <c r="A244" s="81"/>
      <c r="B244" s="97"/>
      <c r="C244" s="98"/>
      <c r="D244" s="42"/>
      <c r="E244" s="43"/>
      <c r="F244" s="44"/>
      <c r="G244" s="133"/>
      <c r="H244" s="276"/>
      <c r="I244" s="276"/>
      <c r="J244" s="72"/>
      <c r="K244" s="78">
        <f t="shared" si="28"/>
        <v>0</v>
      </c>
      <c r="L244" s="78">
        <f t="shared" si="29"/>
        <v>0</v>
      </c>
      <c r="M244" s="45">
        <f t="shared" si="30"/>
        <v>0</v>
      </c>
      <c r="N244" s="480"/>
      <c r="O244" s="480"/>
      <c r="P244" s="445"/>
      <c r="Q244" s="480"/>
      <c r="R244" s="445"/>
      <c r="S244" s="445"/>
      <c r="T244" s="445"/>
      <c r="U244" s="445"/>
      <c r="V244" s="445"/>
      <c r="W244" s="445"/>
      <c r="X244" s="445"/>
      <c r="Y244" s="443"/>
      <c r="Z244" s="443"/>
      <c r="AA244" s="443"/>
      <c r="AB244" s="443"/>
      <c r="AC244" s="443"/>
      <c r="AD244" s="74"/>
    </row>
    <row r="245" spans="1:30" ht="18" hidden="1" customHeight="1">
      <c r="A245" s="81"/>
      <c r="B245" s="62"/>
      <c r="C245" s="98"/>
      <c r="D245" s="42"/>
      <c r="E245" s="43"/>
      <c r="F245" s="44"/>
      <c r="G245" s="133"/>
      <c r="H245" s="276"/>
      <c r="I245" s="276"/>
      <c r="J245" s="72"/>
      <c r="K245" s="78">
        <f t="shared" si="28"/>
        <v>0</v>
      </c>
      <c r="L245" s="78">
        <f t="shared" si="29"/>
        <v>0</v>
      </c>
      <c r="M245" s="45">
        <f t="shared" si="30"/>
        <v>0</v>
      </c>
      <c r="N245" s="480"/>
      <c r="O245" s="480"/>
      <c r="P245" s="445"/>
      <c r="Q245" s="480"/>
      <c r="R245" s="445"/>
      <c r="S245" s="445"/>
      <c r="T245" s="445"/>
      <c r="U245" s="445"/>
      <c r="V245" s="445"/>
      <c r="W245" s="445"/>
      <c r="X245" s="445"/>
      <c r="Y245" s="443"/>
      <c r="Z245" s="443"/>
      <c r="AA245" s="443"/>
      <c r="AB245" s="443"/>
      <c r="AC245" s="443"/>
      <c r="AD245" s="74"/>
    </row>
    <row r="246" spans="1:30" ht="18" hidden="1" customHeight="1">
      <c r="A246" s="81"/>
      <c r="B246" s="62"/>
      <c r="C246" s="98"/>
      <c r="D246" s="42"/>
      <c r="E246" s="43"/>
      <c r="F246" s="44"/>
      <c r="G246" s="133"/>
      <c r="H246" s="276"/>
      <c r="I246" s="276"/>
      <c r="J246" s="72"/>
      <c r="K246" s="78">
        <f t="shared" si="28"/>
        <v>0</v>
      </c>
      <c r="L246" s="78">
        <f t="shared" si="29"/>
        <v>0</v>
      </c>
      <c r="M246" s="45">
        <f t="shared" si="30"/>
        <v>0</v>
      </c>
      <c r="N246" s="480"/>
      <c r="O246" s="480"/>
      <c r="P246" s="445"/>
      <c r="Q246" s="480"/>
      <c r="R246" s="445"/>
      <c r="S246" s="445"/>
      <c r="T246" s="445"/>
      <c r="U246" s="445"/>
      <c r="V246" s="445"/>
      <c r="W246" s="445"/>
      <c r="X246" s="445"/>
      <c r="Y246" s="443"/>
      <c r="Z246" s="443"/>
      <c r="AA246" s="443"/>
      <c r="AB246" s="443"/>
      <c r="AC246" s="443"/>
      <c r="AD246" s="74"/>
    </row>
    <row r="247" spans="1:30" ht="18" hidden="1" customHeight="1">
      <c r="A247" s="81"/>
      <c r="B247" s="481"/>
      <c r="C247" s="482"/>
      <c r="D247" s="42"/>
      <c r="E247" s="43"/>
      <c r="F247" s="44"/>
      <c r="G247" s="133"/>
      <c r="H247" s="276"/>
      <c r="I247" s="276"/>
      <c r="J247" s="72"/>
      <c r="K247" s="78">
        <f t="shared" si="28"/>
        <v>0</v>
      </c>
      <c r="L247" s="78">
        <f t="shared" si="29"/>
        <v>0</v>
      </c>
      <c r="M247" s="45">
        <f t="shared" si="30"/>
        <v>0</v>
      </c>
      <c r="N247" s="480"/>
      <c r="O247" s="480"/>
      <c r="P247" s="445"/>
      <c r="Q247" s="480"/>
      <c r="R247" s="445"/>
      <c r="S247" s="445"/>
      <c r="T247" s="445"/>
      <c r="U247" s="445"/>
      <c r="V247" s="445"/>
      <c r="W247" s="445"/>
      <c r="X247" s="445"/>
      <c r="Y247" s="443"/>
      <c r="Z247" s="443"/>
      <c r="AA247" s="443"/>
      <c r="AB247" s="443"/>
      <c r="AC247" s="443"/>
      <c r="AD247" s="74"/>
    </row>
    <row r="248" spans="1:30" ht="18" hidden="1" customHeight="1">
      <c r="A248" s="81"/>
      <c r="B248" s="97"/>
      <c r="C248" s="98"/>
      <c r="D248" s="42"/>
      <c r="E248" s="43"/>
      <c r="F248" s="44"/>
      <c r="G248" s="69"/>
      <c r="H248" s="275"/>
      <c r="I248" s="275"/>
      <c r="J248" s="72"/>
      <c r="K248" s="78">
        <f t="shared" si="28"/>
        <v>0</v>
      </c>
      <c r="L248" s="78">
        <f t="shared" si="29"/>
        <v>0</v>
      </c>
      <c r="M248" s="45">
        <f t="shared" si="30"/>
        <v>0</v>
      </c>
      <c r="N248" s="480"/>
      <c r="O248" s="480"/>
      <c r="P248" s="445"/>
      <c r="Q248" s="480"/>
      <c r="R248" s="471"/>
      <c r="S248" s="471"/>
      <c r="T248" s="471"/>
      <c r="U248" s="471"/>
      <c r="V248" s="471"/>
      <c r="W248" s="471"/>
      <c r="X248" s="471"/>
      <c r="Y248" s="443"/>
      <c r="Z248" s="443"/>
      <c r="AA248" s="443"/>
      <c r="AB248" s="443"/>
      <c r="AC248" s="443"/>
      <c r="AD248" s="74"/>
    </row>
    <row r="249" spans="1:30" ht="18" customHeight="1">
      <c r="A249" s="88">
        <v>12</v>
      </c>
      <c r="B249" s="256" t="s">
        <v>96</v>
      </c>
      <c r="C249" s="257" t="s">
        <v>97</v>
      </c>
      <c r="D249" s="42">
        <v>71400119914</v>
      </c>
      <c r="E249" s="43" t="s">
        <v>159</v>
      </c>
      <c r="F249" s="44" t="s">
        <v>189</v>
      </c>
      <c r="G249" s="64">
        <v>1</v>
      </c>
      <c r="H249" s="130">
        <v>30</v>
      </c>
      <c r="I249" s="130">
        <v>60</v>
      </c>
      <c r="J249" s="72">
        <v>43</v>
      </c>
      <c r="K249" s="78">
        <f t="shared" si="28"/>
        <v>1.2</v>
      </c>
      <c r="L249" s="78">
        <f t="shared" si="29"/>
        <v>1.2</v>
      </c>
      <c r="M249" s="45">
        <f t="shared" si="30"/>
        <v>90</v>
      </c>
      <c r="N249" s="508">
        <v>64.5</v>
      </c>
      <c r="O249" s="522"/>
      <c r="P249" s="487">
        <f>SUM(M249:M266)+N249+O268</f>
        <v>729.8</v>
      </c>
      <c r="Q249" s="508"/>
      <c r="R249" s="487"/>
      <c r="S249" s="461">
        <v>430</v>
      </c>
      <c r="T249" s="508">
        <v>430</v>
      </c>
      <c r="U249" s="461" t="s">
        <v>99</v>
      </c>
      <c r="V249" s="508">
        <v>112</v>
      </c>
      <c r="W249" s="461" t="s">
        <v>98</v>
      </c>
      <c r="X249" s="508">
        <v>56</v>
      </c>
      <c r="Y249" s="477">
        <f>ROUND((P249-T249),1)</f>
        <v>299.8</v>
      </c>
      <c r="Z249" s="474">
        <f>IF(OR(SUM(V249:V266)="",SUM(Q249:Q266)=""),0,IF(OR(SUM(U249:U266)=320,SUM(V249:V266)&gt;0),ROUND((SUM(Q249:Q266)-SUM(V249:V266)),1),0))</f>
        <v>-112</v>
      </c>
      <c r="AA249" s="474">
        <f>IF(OR(SUM(X249:X266)="",SUM(R249:R266)=""),0,IF(OR(SUM(W249:W266)=160,SUM(X249:X266)&gt;0),ROUND((SUM(R249:R266)-SUM(X249:X266)),1),0))</f>
        <v>-56</v>
      </c>
      <c r="AB249" s="487"/>
      <c r="AC249" s="475">
        <f>SUM(Y249:AA268)</f>
        <v>131.80000000000001</v>
      </c>
      <c r="AD249" s="113"/>
    </row>
    <row r="250" spans="1:30" ht="18" customHeight="1">
      <c r="A250" s="81"/>
      <c r="B250" s="97"/>
      <c r="C250" s="98"/>
      <c r="D250" s="42">
        <v>71400177001</v>
      </c>
      <c r="E250" s="43" t="s">
        <v>190</v>
      </c>
      <c r="F250" s="44" t="s">
        <v>191</v>
      </c>
      <c r="G250" s="64">
        <v>1</v>
      </c>
      <c r="H250" s="130">
        <v>45</v>
      </c>
      <c r="I250" s="130">
        <v>0</v>
      </c>
      <c r="J250" s="72">
        <v>70</v>
      </c>
      <c r="K250" s="78">
        <f t="shared" si="28"/>
        <v>1.3</v>
      </c>
      <c r="L250" s="78">
        <f t="shared" si="29"/>
        <v>0</v>
      </c>
      <c r="M250" s="45">
        <f t="shared" si="30"/>
        <v>58.5</v>
      </c>
      <c r="N250" s="509"/>
      <c r="O250" s="523"/>
      <c r="P250" s="488"/>
      <c r="Q250" s="509"/>
      <c r="R250" s="488"/>
      <c r="S250" s="445"/>
      <c r="T250" s="509"/>
      <c r="U250" s="445"/>
      <c r="V250" s="509"/>
      <c r="W250" s="445"/>
      <c r="X250" s="509"/>
      <c r="Y250" s="443"/>
      <c r="Z250" s="443"/>
      <c r="AA250" s="443"/>
      <c r="AB250" s="488"/>
      <c r="AC250" s="443"/>
      <c r="AD250" s="113"/>
    </row>
    <row r="251" spans="1:30" ht="18" customHeight="1">
      <c r="A251" s="81"/>
      <c r="B251" s="62"/>
      <c r="C251" s="98"/>
      <c r="D251" s="42">
        <v>71400177001</v>
      </c>
      <c r="E251" s="43" t="s">
        <v>190</v>
      </c>
      <c r="F251" s="44" t="s">
        <v>191</v>
      </c>
      <c r="G251" s="64">
        <v>1</v>
      </c>
      <c r="H251" s="130">
        <v>0</v>
      </c>
      <c r="I251" s="130">
        <v>14</v>
      </c>
      <c r="J251" s="72">
        <v>70</v>
      </c>
      <c r="K251" s="78">
        <f t="shared" si="28"/>
        <v>0</v>
      </c>
      <c r="L251" s="78">
        <f t="shared" si="29"/>
        <v>1.2</v>
      </c>
      <c r="M251" s="45">
        <f t="shared" si="30"/>
        <v>12.6</v>
      </c>
      <c r="N251" s="509"/>
      <c r="O251" s="523"/>
      <c r="P251" s="488"/>
      <c r="Q251" s="509"/>
      <c r="R251" s="488"/>
      <c r="S251" s="445"/>
      <c r="T251" s="509"/>
      <c r="U251" s="445"/>
      <c r="V251" s="509"/>
      <c r="W251" s="445"/>
      <c r="X251" s="509"/>
      <c r="Y251" s="443"/>
      <c r="Z251" s="443"/>
      <c r="AA251" s="443"/>
      <c r="AB251" s="488"/>
      <c r="AC251" s="443"/>
      <c r="AD251" s="113"/>
    </row>
    <row r="252" spans="1:30" ht="18" customHeight="1">
      <c r="A252" s="81"/>
      <c r="B252" s="62"/>
      <c r="C252" s="98"/>
      <c r="D252" s="42">
        <v>71400177001</v>
      </c>
      <c r="E252" s="43" t="s">
        <v>190</v>
      </c>
      <c r="F252" s="44" t="s">
        <v>191</v>
      </c>
      <c r="G252" s="64">
        <v>1</v>
      </c>
      <c r="H252" s="130">
        <v>0</v>
      </c>
      <c r="I252" s="130">
        <v>16</v>
      </c>
      <c r="J252" s="72">
        <v>35</v>
      </c>
      <c r="K252" s="78">
        <f t="shared" si="28"/>
        <v>0</v>
      </c>
      <c r="L252" s="78">
        <f t="shared" si="29"/>
        <v>1.1000000000000001</v>
      </c>
      <c r="M252" s="45">
        <f t="shared" si="30"/>
        <v>13.2</v>
      </c>
      <c r="N252" s="509"/>
      <c r="O252" s="523"/>
      <c r="P252" s="488"/>
      <c r="Q252" s="509"/>
      <c r="R252" s="488"/>
      <c r="S252" s="445"/>
      <c r="T252" s="509"/>
      <c r="U252" s="445"/>
      <c r="V252" s="509"/>
      <c r="W252" s="445"/>
      <c r="X252" s="509"/>
      <c r="Y252" s="443"/>
      <c r="Z252" s="443"/>
      <c r="AA252" s="443"/>
      <c r="AB252" s="488"/>
      <c r="AC252" s="443"/>
      <c r="AD252" s="113"/>
    </row>
    <row r="253" spans="1:30" ht="18" customHeight="1">
      <c r="A253" s="81"/>
      <c r="B253" s="62"/>
      <c r="C253" s="98"/>
      <c r="D253" s="42">
        <v>71400177001</v>
      </c>
      <c r="E253" s="43" t="s">
        <v>190</v>
      </c>
      <c r="F253" s="44" t="s">
        <v>191</v>
      </c>
      <c r="G253" s="64">
        <v>1</v>
      </c>
      <c r="H253" s="130">
        <v>0</v>
      </c>
      <c r="I253" s="130">
        <v>16</v>
      </c>
      <c r="J253" s="72">
        <v>35</v>
      </c>
      <c r="K253" s="78">
        <f t="shared" si="28"/>
        <v>0</v>
      </c>
      <c r="L253" s="78">
        <f t="shared" si="29"/>
        <v>1.1000000000000001</v>
      </c>
      <c r="M253" s="45">
        <f t="shared" si="30"/>
        <v>13.2</v>
      </c>
      <c r="N253" s="509"/>
      <c r="O253" s="523"/>
      <c r="P253" s="488"/>
      <c r="Q253" s="509"/>
      <c r="R253" s="488"/>
      <c r="S253" s="445"/>
      <c r="T253" s="509"/>
      <c r="U253" s="445"/>
      <c r="V253" s="509"/>
      <c r="W253" s="445"/>
      <c r="X253" s="509"/>
      <c r="Y253" s="443"/>
      <c r="Z253" s="443"/>
      <c r="AA253" s="443"/>
      <c r="AB253" s="488"/>
      <c r="AC253" s="443"/>
      <c r="AD253" s="113"/>
    </row>
    <row r="254" spans="1:30" ht="18" customHeight="1">
      <c r="A254" s="81"/>
      <c r="B254" s="62"/>
      <c r="C254" s="98"/>
      <c r="D254" s="42">
        <v>41000092401</v>
      </c>
      <c r="E254" s="43" t="s">
        <v>190</v>
      </c>
      <c r="F254" s="44" t="s">
        <v>157</v>
      </c>
      <c r="G254" s="64">
        <v>1</v>
      </c>
      <c r="H254" s="130">
        <v>45</v>
      </c>
      <c r="I254" s="130">
        <v>30</v>
      </c>
      <c r="J254" s="72">
        <v>30</v>
      </c>
      <c r="K254" s="78">
        <f t="shared" si="28"/>
        <v>1</v>
      </c>
      <c r="L254" s="78">
        <f t="shared" si="29"/>
        <v>1.1000000000000001</v>
      </c>
      <c r="M254" s="45">
        <f t="shared" si="30"/>
        <v>69.8</v>
      </c>
      <c r="N254" s="509"/>
      <c r="O254" s="523"/>
      <c r="P254" s="488"/>
      <c r="Q254" s="509"/>
      <c r="R254" s="488"/>
      <c r="S254" s="445"/>
      <c r="T254" s="509"/>
      <c r="U254" s="445"/>
      <c r="V254" s="509"/>
      <c r="W254" s="445"/>
      <c r="X254" s="509"/>
      <c r="Y254" s="443"/>
      <c r="Z254" s="443"/>
      <c r="AA254" s="443"/>
      <c r="AB254" s="488"/>
      <c r="AC254" s="443"/>
      <c r="AD254" s="113"/>
    </row>
    <row r="255" spans="1:30" ht="18" customHeight="1">
      <c r="A255" s="81"/>
      <c r="B255" s="62"/>
      <c r="C255" s="98"/>
      <c r="D255" s="42">
        <v>21100009901</v>
      </c>
      <c r="E255" s="43" t="s">
        <v>190</v>
      </c>
      <c r="F255" s="44" t="s">
        <v>192</v>
      </c>
      <c r="G255" s="64">
        <v>1</v>
      </c>
      <c r="H255" s="130">
        <v>45</v>
      </c>
      <c r="I255" s="130">
        <v>30</v>
      </c>
      <c r="J255" s="72">
        <v>38</v>
      </c>
      <c r="K255" s="78">
        <f t="shared" si="28"/>
        <v>1.2</v>
      </c>
      <c r="L255" s="78">
        <f t="shared" si="29"/>
        <v>1.2</v>
      </c>
      <c r="M255" s="45">
        <f t="shared" si="30"/>
        <v>81</v>
      </c>
      <c r="N255" s="509"/>
      <c r="O255" s="523"/>
      <c r="P255" s="488"/>
      <c r="Q255" s="509"/>
      <c r="R255" s="488"/>
      <c r="S255" s="445"/>
      <c r="T255" s="509"/>
      <c r="U255" s="445"/>
      <c r="V255" s="509"/>
      <c r="W255" s="445"/>
      <c r="X255" s="509"/>
      <c r="Y255" s="443"/>
      <c r="Z255" s="443"/>
      <c r="AA255" s="443"/>
      <c r="AB255" s="488"/>
      <c r="AC255" s="443"/>
      <c r="AD255" s="113"/>
    </row>
    <row r="256" spans="1:30" ht="18" customHeight="1">
      <c r="A256" s="81"/>
      <c r="B256" s="62"/>
      <c r="C256" s="98"/>
      <c r="D256" s="42">
        <v>21100009902</v>
      </c>
      <c r="E256" s="43" t="s">
        <v>190</v>
      </c>
      <c r="F256" s="44" t="s">
        <v>193</v>
      </c>
      <c r="G256" s="64">
        <v>1</v>
      </c>
      <c r="H256" s="130">
        <v>45</v>
      </c>
      <c r="I256" s="130">
        <v>30</v>
      </c>
      <c r="J256" s="72">
        <v>43</v>
      </c>
      <c r="K256" s="78">
        <f t="shared" si="28"/>
        <v>1.2</v>
      </c>
      <c r="L256" s="78">
        <f t="shared" si="29"/>
        <v>1.2</v>
      </c>
      <c r="M256" s="45">
        <f t="shared" si="30"/>
        <v>81</v>
      </c>
      <c r="N256" s="509"/>
      <c r="O256" s="523"/>
      <c r="P256" s="488"/>
      <c r="Q256" s="509"/>
      <c r="R256" s="488"/>
      <c r="S256" s="445"/>
      <c r="T256" s="509"/>
      <c r="U256" s="445"/>
      <c r="V256" s="509"/>
      <c r="W256" s="445"/>
      <c r="X256" s="509"/>
      <c r="Y256" s="443"/>
      <c r="Z256" s="443"/>
      <c r="AA256" s="443"/>
      <c r="AB256" s="488"/>
      <c r="AC256" s="443"/>
      <c r="AD256" s="113"/>
    </row>
    <row r="257" spans="1:30" ht="18" customHeight="1">
      <c r="A257" s="111"/>
      <c r="B257" s="62"/>
      <c r="C257" s="98"/>
      <c r="D257" s="42"/>
      <c r="E257" s="43" t="s">
        <v>216</v>
      </c>
      <c r="F257" s="44" t="s">
        <v>233</v>
      </c>
      <c r="G257" s="64">
        <v>1</v>
      </c>
      <c r="H257" s="130"/>
      <c r="I257" s="130"/>
      <c r="J257" s="72">
        <v>62</v>
      </c>
      <c r="K257" s="78">
        <f t="shared" si="28"/>
        <v>0</v>
      </c>
      <c r="L257" s="78">
        <f t="shared" si="29"/>
        <v>0</v>
      </c>
      <c r="M257" s="45">
        <f t="shared" si="30"/>
        <v>0</v>
      </c>
      <c r="N257" s="509"/>
      <c r="O257" s="523"/>
      <c r="P257" s="488"/>
      <c r="Q257" s="509"/>
      <c r="R257" s="488"/>
      <c r="S257" s="471"/>
      <c r="T257" s="509"/>
      <c r="U257" s="471"/>
      <c r="V257" s="509"/>
      <c r="W257" s="471"/>
      <c r="X257" s="509"/>
      <c r="Y257" s="443"/>
      <c r="Z257" s="443"/>
      <c r="AA257" s="443"/>
      <c r="AB257" s="488"/>
      <c r="AC257" s="443"/>
      <c r="AD257" s="113"/>
    </row>
    <row r="258" spans="1:30" s="170" customFormat="1" ht="18" customHeight="1">
      <c r="A258" s="111"/>
      <c r="B258" s="62"/>
      <c r="C258" s="98"/>
      <c r="D258" s="42">
        <v>50600129501</v>
      </c>
      <c r="E258" s="43" t="s">
        <v>385</v>
      </c>
      <c r="F258" s="44" t="s">
        <v>260</v>
      </c>
      <c r="G258" s="64">
        <v>2</v>
      </c>
      <c r="H258" s="130">
        <v>35</v>
      </c>
      <c r="I258" s="130">
        <v>0</v>
      </c>
      <c r="J258" s="72">
        <v>60</v>
      </c>
      <c r="K258" s="78">
        <f t="shared" si="28"/>
        <v>1.2</v>
      </c>
      <c r="L258" s="78">
        <f t="shared" si="29"/>
        <v>0</v>
      </c>
      <c r="M258" s="45">
        <f t="shared" si="30"/>
        <v>42</v>
      </c>
      <c r="N258" s="509"/>
      <c r="O258" s="523"/>
      <c r="P258" s="488"/>
      <c r="Q258" s="509"/>
      <c r="R258" s="488"/>
      <c r="S258" s="471"/>
      <c r="T258" s="509"/>
      <c r="U258" s="471"/>
      <c r="V258" s="509"/>
      <c r="W258" s="471"/>
      <c r="X258" s="509"/>
      <c r="Y258" s="443"/>
      <c r="Z258" s="443"/>
      <c r="AA258" s="443"/>
      <c r="AB258" s="488"/>
      <c r="AC258" s="443"/>
      <c r="AD258" s="113"/>
    </row>
    <row r="259" spans="1:30" s="183" customFormat="1" ht="18" customHeight="1">
      <c r="A259" s="111"/>
      <c r="B259" s="62"/>
      <c r="C259" s="98"/>
      <c r="D259" s="42">
        <v>50600129501</v>
      </c>
      <c r="E259" s="43" t="s">
        <v>441</v>
      </c>
      <c r="F259" s="44" t="s">
        <v>260</v>
      </c>
      <c r="G259" s="64">
        <v>2</v>
      </c>
      <c r="H259" s="130">
        <v>0</v>
      </c>
      <c r="I259" s="130">
        <v>40</v>
      </c>
      <c r="J259" s="72">
        <v>30</v>
      </c>
      <c r="K259" s="78">
        <f t="shared" si="28"/>
        <v>0</v>
      </c>
      <c r="L259" s="78">
        <f t="shared" si="29"/>
        <v>1.1000000000000001</v>
      </c>
      <c r="M259" s="45">
        <f t="shared" si="30"/>
        <v>33</v>
      </c>
      <c r="N259" s="509"/>
      <c r="O259" s="523"/>
      <c r="P259" s="488"/>
      <c r="Q259" s="509"/>
      <c r="R259" s="488"/>
      <c r="S259" s="471"/>
      <c r="T259" s="509"/>
      <c r="U259" s="471"/>
      <c r="V259" s="509"/>
      <c r="W259" s="471"/>
      <c r="X259" s="509"/>
      <c r="Y259" s="443"/>
      <c r="Z259" s="443"/>
      <c r="AA259" s="443"/>
      <c r="AB259" s="488"/>
      <c r="AC259" s="443"/>
      <c r="AD259" s="113"/>
    </row>
    <row r="260" spans="1:30" s="170" customFormat="1" ht="18" customHeight="1">
      <c r="A260" s="111"/>
      <c r="B260" s="62"/>
      <c r="C260" s="98"/>
      <c r="D260" s="42">
        <v>50600129501</v>
      </c>
      <c r="E260" s="43" t="s">
        <v>442</v>
      </c>
      <c r="F260" s="44" t="s">
        <v>260</v>
      </c>
      <c r="G260" s="64">
        <v>2</v>
      </c>
      <c r="H260" s="130">
        <v>0</v>
      </c>
      <c r="I260" s="130">
        <v>40</v>
      </c>
      <c r="J260" s="72">
        <v>30</v>
      </c>
      <c r="K260" s="78">
        <f t="shared" si="28"/>
        <v>0</v>
      </c>
      <c r="L260" s="78">
        <f t="shared" si="29"/>
        <v>1.1000000000000001</v>
      </c>
      <c r="M260" s="45">
        <f t="shared" si="30"/>
        <v>33</v>
      </c>
      <c r="N260" s="509"/>
      <c r="O260" s="523"/>
      <c r="P260" s="488"/>
      <c r="Q260" s="509"/>
      <c r="R260" s="488"/>
      <c r="S260" s="471"/>
      <c r="T260" s="509"/>
      <c r="U260" s="471"/>
      <c r="V260" s="509"/>
      <c r="W260" s="471"/>
      <c r="X260" s="509"/>
      <c r="Y260" s="443"/>
      <c r="Z260" s="443"/>
      <c r="AA260" s="443"/>
      <c r="AB260" s="488"/>
      <c r="AC260" s="443"/>
      <c r="AD260" s="113"/>
    </row>
    <row r="261" spans="1:30" ht="18" customHeight="1">
      <c r="A261" s="111"/>
      <c r="B261" s="62"/>
      <c r="C261" s="98"/>
      <c r="D261" s="42">
        <v>21100119901</v>
      </c>
      <c r="E261" s="43" t="s">
        <v>159</v>
      </c>
      <c r="F261" s="44" t="s">
        <v>499</v>
      </c>
      <c r="G261" s="64">
        <v>2</v>
      </c>
      <c r="H261" s="130">
        <v>30</v>
      </c>
      <c r="I261" s="130">
        <v>0</v>
      </c>
      <c r="J261" s="72">
        <v>61</v>
      </c>
      <c r="K261" s="78">
        <f t="shared" si="28"/>
        <v>1.3</v>
      </c>
      <c r="L261" s="78">
        <f t="shared" si="29"/>
        <v>0</v>
      </c>
      <c r="M261" s="45">
        <f t="shared" si="30"/>
        <v>39</v>
      </c>
      <c r="N261" s="509"/>
      <c r="O261" s="523"/>
      <c r="P261" s="488"/>
      <c r="Q261" s="509"/>
      <c r="R261" s="488"/>
      <c r="S261" s="471"/>
      <c r="T261" s="509"/>
      <c r="U261" s="471"/>
      <c r="V261" s="509"/>
      <c r="W261" s="471"/>
      <c r="X261" s="509"/>
      <c r="Y261" s="443"/>
      <c r="Z261" s="443"/>
      <c r="AA261" s="443"/>
      <c r="AB261" s="488"/>
      <c r="AC261" s="443"/>
      <c r="AD261" s="113"/>
    </row>
    <row r="262" spans="1:30" ht="18" customHeight="1">
      <c r="A262" s="111"/>
      <c r="B262" s="62"/>
      <c r="C262" s="98"/>
      <c r="D262" s="42">
        <v>21100119901</v>
      </c>
      <c r="E262" s="43" t="s">
        <v>500</v>
      </c>
      <c r="F262" s="44" t="s">
        <v>499</v>
      </c>
      <c r="G262" s="64">
        <v>2</v>
      </c>
      <c r="H262" s="130">
        <v>0</v>
      </c>
      <c r="I262" s="130">
        <v>60</v>
      </c>
      <c r="J262" s="72">
        <v>30</v>
      </c>
      <c r="K262" s="78">
        <f t="shared" si="28"/>
        <v>0</v>
      </c>
      <c r="L262" s="78">
        <f t="shared" si="29"/>
        <v>1.1000000000000001</v>
      </c>
      <c r="M262" s="45">
        <f t="shared" si="30"/>
        <v>49.5</v>
      </c>
      <c r="N262" s="509"/>
      <c r="O262" s="523"/>
      <c r="P262" s="488"/>
      <c r="Q262" s="509"/>
      <c r="R262" s="488"/>
      <c r="S262" s="471"/>
      <c r="T262" s="509"/>
      <c r="U262" s="471"/>
      <c r="V262" s="509"/>
      <c r="W262" s="471"/>
      <c r="X262" s="509"/>
      <c r="Y262" s="443"/>
      <c r="Z262" s="443"/>
      <c r="AA262" s="443"/>
      <c r="AB262" s="488"/>
      <c r="AC262" s="443"/>
      <c r="AD262" s="113"/>
    </row>
    <row r="263" spans="1:30" ht="18" customHeight="1">
      <c r="A263" s="81"/>
      <c r="B263" s="62"/>
      <c r="C263" s="98"/>
      <c r="D263" s="42">
        <v>21100119901</v>
      </c>
      <c r="E263" s="43" t="s">
        <v>501</v>
      </c>
      <c r="F263" s="44" t="s">
        <v>499</v>
      </c>
      <c r="G263" s="64">
        <v>2</v>
      </c>
      <c r="H263" s="130">
        <v>0</v>
      </c>
      <c r="I263" s="130">
        <v>60</v>
      </c>
      <c r="J263" s="72">
        <v>31</v>
      </c>
      <c r="K263" s="78">
        <f t="shared" si="28"/>
        <v>0</v>
      </c>
      <c r="L263" s="78">
        <f t="shared" si="29"/>
        <v>1.1000000000000001</v>
      </c>
      <c r="M263" s="45">
        <f t="shared" si="30"/>
        <v>49.5</v>
      </c>
      <c r="N263" s="509"/>
      <c r="O263" s="523"/>
      <c r="P263" s="488"/>
      <c r="Q263" s="509"/>
      <c r="R263" s="488"/>
      <c r="S263" s="445"/>
      <c r="T263" s="509"/>
      <c r="U263" s="445"/>
      <c r="V263" s="509"/>
      <c r="W263" s="445"/>
      <c r="X263" s="509"/>
      <c r="Y263" s="443"/>
      <c r="Z263" s="443"/>
      <c r="AA263" s="443"/>
      <c r="AB263" s="488"/>
      <c r="AC263" s="443"/>
      <c r="AD263" s="113"/>
    </row>
    <row r="264" spans="1:30" s="183" customFormat="1" ht="18" customHeight="1">
      <c r="A264" s="111"/>
      <c r="B264" s="62"/>
      <c r="C264" s="98"/>
      <c r="D264" s="42">
        <v>21100119926</v>
      </c>
      <c r="E264" s="43" t="s">
        <v>159</v>
      </c>
      <c r="F264" s="44" t="s">
        <v>502</v>
      </c>
      <c r="G264" s="64">
        <v>2</v>
      </c>
      <c r="H264" s="130">
        <v>30</v>
      </c>
      <c r="I264" s="130">
        <v>0</v>
      </c>
      <c r="J264" s="72"/>
      <c r="K264" s="78">
        <f t="shared" si="28"/>
        <v>0</v>
      </c>
      <c r="L264" s="78">
        <f t="shared" si="29"/>
        <v>0</v>
      </c>
      <c r="M264" s="45">
        <f t="shared" si="30"/>
        <v>0</v>
      </c>
      <c r="N264" s="509"/>
      <c r="O264" s="523"/>
      <c r="P264" s="488"/>
      <c r="Q264" s="509"/>
      <c r="R264" s="488"/>
      <c r="S264" s="471"/>
      <c r="T264" s="509"/>
      <c r="U264" s="471"/>
      <c r="V264" s="509"/>
      <c r="W264" s="471"/>
      <c r="X264" s="509"/>
      <c r="Y264" s="443"/>
      <c r="Z264" s="443"/>
      <c r="AA264" s="443"/>
      <c r="AB264" s="488"/>
      <c r="AC264" s="443"/>
      <c r="AD264" s="113"/>
    </row>
    <row r="265" spans="1:30" ht="18" customHeight="1">
      <c r="A265" s="81"/>
      <c r="B265" s="97"/>
      <c r="C265" s="98"/>
      <c r="D265" s="42">
        <v>21100119926</v>
      </c>
      <c r="E265" s="43" t="s">
        <v>501</v>
      </c>
      <c r="F265" s="44" t="s">
        <v>502</v>
      </c>
      <c r="G265" s="64">
        <v>2</v>
      </c>
      <c r="H265" s="130">
        <v>0</v>
      </c>
      <c r="I265" s="130">
        <v>60</v>
      </c>
      <c r="J265" s="72"/>
      <c r="K265" s="78">
        <f t="shared" si="28"/>
        <v>0</v>
      </c>
      <c r="L265" s="78">
        <f t="shared" si="29"/>
        <v>0</v>
      </c>
      <c r="M265" s="45">
        <f t="shared" si="30"/>
        <v>0</v>
      </c>
      <c r="N265" s="509"/>
      <c r="O265" s="523"/>
      <c r="P265" s="488"/>
      <c r="Q265" s="509"/>
      <c r="R265" s="488"/>
      <c r="S265" s="445"/>
      <c r="T265" s="509"/>
      <c r="U265" s="445"/>
      <c r="V265" s="509"/>
      <c r="W265" s="445"/>
      <c r="X265" s="509"/>
      <c r="Y265" s="443"/>
      <c r="Z265" s="443"/>
      <c r="AA265" s="443"/>
      <c r="AB265" s="488"/>
      <c r="AC265" s="443"/>
      <c r="AD265" s="113"/>
    </row>
    <row r="266" spans="1:30" ht="18" customHeight="1">
      <c r="A266" s="111"/>
      <c r="B266" s="112"/>
      <c r="C266" s="98"/>
      <c r="D266" s="42"/>
      <c r="E266" s="43" t="s">
        <v>216</v>
      </c>
      <c r="F266" s="44" t="s">
        <v>233</v>
      </c>
      <c r="G266" s="127">
        <v>2</v>
      </c>
      <c r="H266" s="130"/>
      <c r="I266" s="130"/>
      <c r="J266" s="72">
        <v>62</v>
      </c>
      <c r="K266" s="78">
        <f t="shared" si="28"/>
        <v>0</v>
      </c>
      <c r="L266" s="78">
        <f t="shared" si="29"/>
        <v>0</v>
      </c>
      <c r="M266" s="45">
        <f t="shared" si="30"/>
        <v>0</v>
      </c>
      <c r="N266" s="509"/>
      <c r="O266" s="523"/>
      <c r="P266" s="488"/>
      <c r="Q266" s="509"/>
      <c r="R266" s="488"/>
      <c r="S266" s="445"/>
      <c r="T266" s="509"/>
      <c r="U266" s="445"/>
      <c r="V266" s="509"/>
      <c r="W266" s="445"/>
      <c r="X266" s="509"/>
      <c r="Y266" s="443"/>
      <c r="Z266" s="443"/>
      <c r="AA266" s="443"/>
      <c r="AB266" s="488"/>
      <c r="AC266" s="443"/>
      <c r="AD266" s="113"/>
    </row>
    <row r="267" spans="1:30" s="263" customFormat="1" ht="18" customHeight="1">
      <c r="A267" s="111"/>
      <c r="B267" s="112"/>
      <c r="C267" s="98"/>
      <c r="D267" s="42"/>
      <c r="E267" s="43"/>
      <c r="F267" s="44"/>
      <c r="G267" s="127"/>
      <c r="H267" s="130"/>
      <c r="I267" s="130"/>
      <c r="J267" s="72"/>
      <c r="K267" s="78"/>
      <c r="L267" s="78"/>
      <c r="M267" s="45"/>
      <c r="N267" s="509"/>
      <c r="O267" s="523"/>
      <c r="P267" s="488"/>
      <c r="Q267" s="509"/>
      <c r="R267" s="488"/>
      <c r="S267" s="471"/>
      <c r="T267" s="509"/>
      <c r="U267" s="471"/>
      <c r="V267" s="509"/>
      <c r="W267" s="471"/>
      <c r="X267" s="509"/>
      <c r="Y267" s="443"/>
      <c r="Z267" s="443"/>
      <c r="AA267" s="443"/>
      <c r="AB267" s="488"/>
      <c r="AC267" s="443"/>
      <c r="AD267" s="113"/>
    </row>
    <row r="268" spans="1:30" ht="18" customHeight="1">
      <c r="A268" s="85"/>
      <c r="B268" s="86"/>
      <c r="C268" s="87"/>
      <c r="D268" s="42"/>
      <c r="E268" s="43"/>
      <c r="F268" s="44"/>
      <c r="G268" s="128"/>
      <c r="H268" s="280"/>
      <c r="I268" s="278"/>
      <c r="J268" s="72"/>
      <c r="K268" s="78">
        <f t="shared" si="28"/>
        <v>0</v>
      </c>
      <c r="L268" s="78">
        <f t="shared" si="29"/>
        <v>0</v>
      </c>
      <c r="M268" s="45">
        <f t="shared" si="30"/>
        <v>0</v>
      </c>
      <c r="N268" s="515"/>
      <c r="O268" s="524"/>
      <c r="P268" s="525"/>
      <c r="Q268" s="515"/>
      <c r="R268" s="488"/>
      <c r="S268" s="471"/>
      <c r="T268" s="509"/>
      <c r="U268" s="471"/>
      <c r="V268" s="509"/>
      <c r="W268" s="471"/>
      <c r="X268" s="509"/>
      <c r="Y268" s="443"/>
      <c r="Z268" s="443"/>
      <c r="AA268" s="443"/>
      <c r="AB268" s="488"/>
      <c r="AC268" s="443"/>
      <c r="AD268" s="113"/>
    </row>
    <row r="269" spans="1:30" ht="18" customHeight="1">
      <c r="A269" s="88">
        <v>13</v>
      </c>
      <c r="B269" s="262" t="s">
        <v>100</v>
      </c>
      <c r="C269" s="257" t="s">
        <v>43</v>
      </c>
      <c r="D269" s="42">
        <v>41000092501</v>
      </c>
      <c r="E269" s="43" t="s">
        <v>180</v>
      </c>
      <c r="F269" s="44" t="s">
        <v>157</v>
      </c>
      <c r="G269" s="64">
        <v>1</v>
      </c>
      <c r="H269" s="280">
        <v>45</v>
      </c>
      <c r="I269" s="279">
        <v>30</v>
      </c>
      <c r="J269" s="72">
        <v>30</v>
      </c>
      <c r="K269" s="78">
        <f t="shared" si="28"/>
        <v>1</v>
      </c>
      <c r="L269" s="78">
        <f t="shared" si="29"/>
        <v>1.1000000000000001</v>
      </c>
      <c r="M269" s="45">
        <f t="shared" si="30"/>
        <v>69.8</v>
      </c>
      <c r="N269" s="508">
        <v>64.5</v>
      </c>
      <c r="O269" s="522"/>
      <c r="P269" s="487">
        <f>SUM(M269:M288)+N269+O288</f>
        <v>832.40000000000009</v>
      </c>
      <c r="Q269" s="508" t="s">
        <v>136</v>
      </c>
      <c r="R269" s="487"/>
      <c r="S269" s="461">
        <v>430</v>
      </c>
      <c r="T269" s="508">
        <v>430</v>
      </c>
      <c r="U269" s="461" t="s">
        <v>137</v>
      </c>
      <c r="V269" s="508">
        <v>112</v>
      </c>
      <c r="W269" s="461">
        <v>56</v>
      </c>
      <c r="X269" s="508">
        <v>56</v>
      </c>
      <c r="Y269" s="477">
        <f>ROUND((P269-T269),1)</f>
        <v>402.4</v>
      </c>
      <c r="Z269" s="474">
        <f>IF(OR(SUM(V269:V288)="",SUM(Q269:Q288)=""),0,IF(OR(SUM(U269:U288)=320,SUM(V269:V288)&gt;0),ROUND((SUM(Q269:Q288)-SUM(V269:V288)),1),0))</f>
        <v>-112</v>
      </c>
      <c r="AA269" s="474">
        <f>IF(OR(SUM(X269:X288)="",SUM(R269:R288)=""),0,IF(OR(SUM(W269:W288)=160,SUM(X269:X288)&gt;0),ROUND((SUM(R269:R288)-SUM(X269:X288)),1),0))</f>
        <v>-56</v>
      </c>
      <c r="AB269" s="487"/>
      <c r="AC269" s="475">
        <f>SUM(Y269:AA288)</f>
        <v>234.39999999999998</v>
      </c>
      <c r="AD269" s="74"/>
    </row>
    <row r="270" spans="1:30" ht="18" customHeight="1">
      <c r="A270" s="89"/>
      <c r="B270" s="90"/>
      <c r="C270" s="76"/>
      <c r="D270" s="42">
        <v>71400119918</v>
      </c>
      <c r="E270" s="43" t="s">
        <v>159</v>
      </c>
      <c r="F270" s="44" t="s">
        <v>213</v>
      </c>
      <c r="G270" s="64">
        <v>1</v>
      </c>
      <c r="H270" s="280">
        <v>30</v>
      </c>
      <c r="I270" s="278">
        <v>60</v>
      </c>
      <c r="J270" s="72">
        <v>44</v>
      </c>
      <c r="K270" s="78">
        <f t="shared" si="28"/>
        <v>1.2</v>
      </c>
      <c r="L270" s="78">
        <f t="shared" si="29"/>
        <v>1.2</v>
      </c>
      <c r="M270" s="45">
        <f t="shared" si="30"/>
        <v>90</v>
      </c>
      <c r="N270" s="509"/>
      <c r="O270" s="523"/>
      <c r="P270" s="488"/>
      <c r="Q270" s="509"/>
      <c r="R270" s="488"/>
      <c r="S270" s="445"/>
      <c r="T270" s="509"/>
      <c r="U270" s="445"/>
      <c r="V270" s="509"/>
      <c r="W270" s="445"/>
      <c r="X270" s="509"/>
      <c r="Y270" s="443"/>
      <c r="Z270" s="443"/>
      <c r="AA270" s="443"/>
      <c r="AB270" s="488"/>
      <c r="AC270" s="443"/>
      <c r="AD270" s="74"/>
    </row>
    <row r="271" spans="1:30" ht="18" customHeight="1">
      <c r="A271" s="89"/>
      <c r="B271" s="90"/>
      <c r="C271" s="76"/>
      <c r="D271" s="42">
        <v>21100134201</v>
      </c>
      <c r="E271" s="43" t="s">
        <v>180</v>
      </c>
      <c r="F271" s="44" t="s">
        <v>187</v>
      </c>
      <c r="G271" s="64">
        <v>1</v>
      </c>
      <c r="H271" s="280">
        <v>30</v>
      </c>
      <c r="I271" s="278">
        <v>60</v>
      </c>
      <c r="J271" s="72">
        <v>28</v>
      </c>
      <c r="K271" s="78">
        <f t="shared" si="28"/>
        <v>1</v>
      </c>
      <c r="L271" s="78">
        <f t="shared" si="29"/>
        <v>1</v>
      </c>
      <c r="M271" s="45">
        <f t="shared" si="30"/>
        <v>75</v>
      </c>
      <c r="N271" s="509"/>
      <c r="O271" s="523"/>
      <c r="P271" s="488"/>
      <c r="Q271" s="509"/>
      <c r="R271" s="488"/>
      <c r="S271" s="445"/>
      <c r="T271" s="509"/>
      <c r="U271" s="445"/>
      <c r="V271" s="509"/>
      <c r="W271" s="445"/>
      <c r="X271" s="509"/>
      <c r="Y271" s="443"/>
      <c r="Z271" s="443"/>
      <c r="AA271" s="443"/>
      <c r="AB271" s="488"/>
      <c r="AC271" s="443"/>
      <c r="AD271" s="74"/>
    </row>
    <row r="272" spans="1:30" ht="18" customHeight="1">
      <c r="A272" s="89"/>
      <c r="B272" s="90"/>
      <c r="C272" s="76"/>
      <c r="D272" s="42">
        <v>21100015201</v>
      </c>
      <c r="E272" s="43" t="s">
        <v>180</v>
      </c>
      <c r="F272" s="44" t="s">
        <v>214</v>
      </c>
      <c r="G272" s="64">
        <v>1</v>
      </c>
      <c r="H272" s="280">
        <v>45</v>
      </c>
      <c r="I272" s="278">
        <v>30</v>
      </c>
      <c r="J272" s="72">
        <v>22</v>
      </c>
      <c r="K272" s="78">
        <f t="shared" si="28"/>
        <v>1</v>
      </c>
      <c r="L272" s="78">
        <f t="shared" si="29"/>
        <v>1</v>
      </c>
      <c r="M272" s="45">
        <f t="shared" si="30"/>
        <v>67.5</v>
      </c>
      <c r="N272" s="509"/>
      <c r="O272" s="523"/>
      <c r="P272" s="488"/>
      <c r="Q272" s="509"/>
      <c r="R272" s="488"/>
      <c r="S272" s="445"/>
      <c r="T272" s="509"/>
      <c r="U272" s="445"/>
      <c r="V272" s="509"/>
      <c r="W272" s="445"/>
      <c r="X272" s="509"/>
      <c r="Y272" s="443"/>
      <c r="Z272" s="443"/>
      <c r="AA272" s="443"/>
      <c r="AB272" s="488"/>
      <c r="AC272" s="443"/>
      <c r="AD272" s="74"/>
    </row>
    <row r="273" spans="1:30" ht="18" customHeight="1">
      <c r="A273" s="89"/>
      <c r="B273" s="90"/>
      <c r="C273" s="76"/>
      <c r="D273" s="42" t="s">
        <v>215</v>
      </c>
      <c r="E273" s="43" t="s">
        <v>216</v>
      </c>
      <c r="F273" s="44" t="s">
        <v>144</v>
      </c>
      <c r="G273" s="64">
        <v>1</v>
      </c>
      <c r="H273" s="280"/>
      <c r="I273" s="278"/>
      <c r="J273" s="72"/>
      <c r="K273" s="78">
        <f t="shared" si="28"/>
        <v>0</v>
      </c>
      <c r="L273" s="78">
        <f t="shared" si="29"/>
        <v>0</v>
      </c>
      <c r="M273" s="45">
        <f t="shared" si="30"/>
        <v>0</v>
      </c>
      <c r="N273" s="509"/>
      <c r="O273" s="523"/>
      <c r="P273" s="488"/>
      <c r="Q273" s="509"/>
      <c r="R273" s="488"/>
      <c r="S273" s="445"/>
      <c r="T273" s="509"/>
      <c r="U273" s="445"/>
      <c r="V273" s="509"/>
      <c r="W273" s="445"/>
      <c r="X273" s="509"/>
      <c r="Y273" s="443"/>
      <c r="Z273" s="443"/>
      <c r="AA273" s="443"/>
      <c r="AB273" s="488"/>
      <c r="AC273" s="443"/>
      <c r="AD273" s="74"/>
    </row>
    <row r="274" spans="1:30" s="183" customFormat="1" ht="18" customHeight="1">
      <c r="A274" s="114"/>
      <c r="B274" s="90"/>
      <c r="C274" s="76"/>
      <c r="D274" s="42">
        <v>21100119904</v>
      </c>
      <c r="E274" s="43" t="s">
        <v>159</v>
      </c>
      <c r="F274" s="44" t="s">
        <v>522</v>
      </c>
      <c r="G274" s="64">
        <v>2</v>
      </c>
      <c r="H274" s="280">
        <v>30</v>
      </c>
      <c r="I274" s="278">
        <v>0</v>
      </c>
      <c r="J274" s="72">
        <v>62</v>
      </c>
      <c r="K274" s="78">
        <f t="shared" si="28"/>
        <v>1.3</v>
      </c>
      <c r="L274" s="78">
        <f t="shared" si="29"/>
        <v>0</v>
      </c>
      <c r="M274" s="45">
        <f t="shared" si="30"/>
        <v>39</v>
      </c>
      <c r="N274" s="509"/>
      <c r="O274" s="523"/>
      <c r="P274" s="488"/>
      <c r="Q274" s="509"/>
      <c r="R274" s="488"/>
      <c r="S274" s="471"/>
      <c r="T274" s="509"/>
      <c r="U274" s="471"/>
      <c r="V274" s="509"/>
      <c r="W274" s="471"/>
      <c r="X274" s="509"/>
      <c r="Y274" s="443"/>
      <c r="Z274" s="443"/>
      <c r="AA274" s="443"/>
      <c r="AB274" s="488"/>
      <c r="AC274" s="443"/>
      <c r="AD274" s="74"/>
    </row>
    <row r="275" spans="1:30" s="183" customFormat="1" ht="18" customHeight="1">
      <c r="A275" s="114"/>
      <c r="B275" s="90"/>
      <c r="C275" s="76"/>
      <c r="D275" s="42">
        <v>21100119904</v>
      </c>
      <c r="E275" s="43" t="s">
        <v>159</v>
      </c>
      <c r="F275" s="44" t="s">
        <v>523</v>
      </c>
      <c r="G275" s="64">
        <v>2</v>
      </c>
      <c r="H275" s="280">
        <v>0</v>
      </c>
      <c r="I275" s="278">
        <v>60</v>
      </c>
      <c r="J275" s="72">
        <v>31</v>
      </c>
      <c r="K275" s="78">
        <f t="shared" si="28"/>
        <v>0</v>
      </c>
      <c r="L275" s="78">
        <f t="shared" si="29"/>
        <v>1.1000000000000001</v>
      </c>
      <c r="M275" s="45">
        <f t="shared" si="30"/>
        <v>49.5</v>
      </c>
      <c r="N275" s="509"/>
      <c r="O275" s="523"/>
      <c r="P275" s="488"/>
      <c r="Q275" s="509"/>
      <c r="R275" s="488"/>
      <c r="S275" s="471"/>
      <c r="T275" s="509"/>
      <c r="U275" s="471"/>
      <c r="V275" s="509"/>
      <c r="W275" s="471"/>
      <c r="X275" s="509"/>
      <c r="Y275" s="443"/>
      <c r="Z275" s="443"/>
      <c r="AA275" s="443"/>
      <c r="AB275" s="488"/>
      <c r="AC275" s="443"/>
      <c r="AD275" s="74"/>
    </row>
    <row r="276" spans="1:30" s="183" customFormat="1" ht="18" customHeight="1">
      <c r="A276" s="114"/>
      <c r="B276" s="90"/>
      <c r="C276" s="76"/>
      <c r="D276" s="42">
        <v>21100015202</v>
      </c>
      <c r="E276" s="43" t="s">
        <v>180</v>
      </c>
      <c r="F276" s="44" t="s">
        <v>233</v>
      </c>
      <c r="G276" s="64">
        <v>2</v>
      </c>
      <c r="H276" s="280">
        <v>45</v>
      </c>
      <c r="I276" s="278">
        <v>0</v>
      </c>
      <c r="J276" s="72">
        <v>64</v>
      </c>
      <c r="K276" s="78">
        <f t="shared" si="28"/>
        <v>1.3</v>
      </c>
      <c r="L276" s="78">
        <f t="shared" si="29"/>
        <v>0</v>
      </c>
      <c r="M276" s="45">
        <f t="shared" si="30"/>
        <v>58.5</v>
      </c>
      <c r="N276" s="509"/>
      <c r="O276" s="523"/>
      <c r="P276" s="488"/>
      <c r="Q276" s="509"/>
      <c r="R276" s="488"/>
      <c r="S276" s="471"/>
      <c r="T276" s="509"/>
      <c r="U276" s="471"/>
      <c r="V276" s="509"/>
      <c r="W276" s="471"/>
      <c r="X276" s="509"/>
      <c r="Y276" s="443"/>
      <c r="Z276" s="443"/>
      <c r="AA276" s="443"/>
      <c r="AB276" s="488"/>
      <c r="AC276" s="443"/>
      <c r="AD276" s="74"/>
    </row>
    <row r="277" spans="1:30" s="183" customFormat="1" ht="18" customHeight="1">
      <c r="A277" s="114"/>
      <c r="B277" s="90"/>
      <c r="C277" s="76"/>
      <c r="D277" s="42">
        <v>21100015202</v>
      </c>
      <c r="E277" s="43" t="s">
        <v>180</v>
      </c>
      <c r="F277" s="44" t="s">
        <v>524</v>
      </c>
      <c r="G277" s="64">
        <v>2</v>
      </c>
      <c r="H277" s="280">
        <v>0</v>
      </c>
      <c r="I277" s="278">
        <v>30</v>
      </c>
      <c r="J277" s="72">
        <v>32</v>
      </c>
      <c r="K277" s="78">
        <f t="shared" si="28"/>
        <v>0</v>
      </c>
      <c r="L277" s="78">
        <f t="shared" si="29"/>
        <v>1.1000000000000001</v>
      </c>
      <c r="M277" s="45">
        <f t="shared" si="30"/>
        <v>24.8</v>
      </c>
      <c r="N277" s="509"/>
      <c r="O277" s="523"/>
      <c r="P277" s="488"/>
      <c r="Q277" s="509"/>
      <c r="R277" s="488"/>
      <c r="S277" s="471"/>
      <c r="T277" s="509"/>
      <c r="U277" s="471"/>
      <c r="V277" s="509"/>
      <c r="W277" s="471"/>
      <c r="X277" s="509"/>
      <c r="Y277" s="443"/>
      <c r="Z277" s="443"/>
      <c r="AA277" s="443"/>
      <c r="AB277" s="488"/>
      <c r="AC277" s="443"/>
      <c r="AD277" s="74"/>
    </row>
    <row r="278" spans="1:30" s="183" customFormat="1" ht="18" customHeight="1">
      <c r="A278" s="114"/>
      <c r="B278" s="90"/>
      <c r="C278" s="76"/>
      <c r="D278" s="42">
        <v>21100015202</v>
      </c>
      <c r="E278" s="43" t="s">
        <v>180</v>
      </c>
      <c r="F278" s="44" t="s">
        <v>525</v>
      </c>
      <c r="G278" s="64">
        <v>2</v>
      </c>
      <c r="H278" s="280">
        <v>0</v>
      </c>
      <c r="I278" s="278">
        <v>30</v>
      </c>
      <c r="J278" s="72">
        <v>32</v>
      </c>
      <c r="K278" s="78">
        <f t="shared" si="28"/>
        <v>0</v>
      </c>
      <c r="L278" s="78">
        <f t="shared" si="29"/>
        <v>1.1000000000000001</v>
      </c>
      <c r="M278" s="45">
        <f t="shared" si="30"/>
        <v>24.8</v>
      </c>
      <c r="N278" s="509"/>
      <c r="O278" s="523"/>
      <c r="P278" s="488"/>
      <c r="Q278" s="509"/>
      <c r="R278" s="488"/>
      <c r="S278" s="471"/>
      <c r="T278" s="509"/>
      <c r="U278" s="471"/>
      <c r="V278" s="509"/>
      <c r="W278" s="471"/>
      <c r="X278" s="509"/>
      <c r="Y278" s="443"/>
      <c r="Z278" s="443"/>
      <c r="AA278" s="443"/>
      <c r="AB278" s="488"/>
      <c r="AC278" s="443"/>
      <c r="AD278" s="74"/>
    </row>
    <row r="279" spans="1:30" s="183" customFormat="1" ht="18" customHeight="1">
      <c r="A279" s="114"/>
      <c r="B279" s="90"/>
      <c r="C279" s="76"/>
      <c r="D279" s="42">
        <v>21100134201</v>
      </c>
      <c r="E279" s="43" t="s">
        <v>180</v>
      </c>
      <c r="F279" s="44" t="s">
        <v>144</v>
      </c>
      <c r="G279" s="64">
        <v>2</v>
      </c>
      <c r="H279" s="280">
        <v>30</v>
      </c>
      <c r="I279" s="280">
        <v>60</v>
      </c>
      <c r="J279" s="72">
        <v>57</v>
      </c>
      <c r="K279" s="78">
        <f t="shared" si="28"/>
        <v>1.2</v>
      </c>
      <c r="L279" s="78">
        <f t="shared" si="29"/>
        <v>1.2</v>
      </c>
      <c r="M279" s="45">
        <f t="shared" si="30"/>
        <v>90</v>
      </c>
      <c r="N279" s="509"/>
      <c r="O279" s="523"/>
      <c r="P279" s="488"/>
      <c r="Q279" s="509"/>
      <c r="R279" s="488"/>
      <c r="S279" s="471"/>
      <c r="T279" s="509"/>
      <c r="U279" s="471"/>
      <c r="V279" s="509"/>
      <c r="W279" s="471"/>
      <c r="X279" s="509"/>
      <c r="Y279" s="443"/>
      <c r="Z279" s="443"/>
      <c r="AA279" s="443"/>
      <c r="AB279" s="488"/>
      <c r="AC279" s="443"/>
      <c r="AD279" s="74"/>
    </row>
    <row r="280" spans="1:30" s="183" customFormat="1" ht="18" customHeight="1">
      <c r="A280" s="114"/>
      <c r="B280" s="90"/>
      <c r="C280" s="76"/>
      <c r="D280" s="42">
        <v>21100134202</v>
      </c>
      <c r="E280" s="43" t="s">
        <v>180</v>
      </c>
      <c r="F280" s="44" t="s">
        <v>230</v>
      </c>
      <c r="G280" s="64">
        <v>2</v>
      </c>
      <c r="H280" s="280">
        <v>30</v>
      </c>
      <c r="I280" s="278">
        <v>60</v>
      </c>
      <c r="J280" s="72">
        <v>55</v>
      </c>
      <c r="K280" s="78">
        <f t="shared" si="28"/>
        <v>1.2</v>
      </c>
      <c r="L280" s="78">
        <f t="shared" si="29"/>
        <v>1.2</v>
      </c>
      <c r="M280" s="45">
        <f t="shared" si="30"/>
        <v>90</v>
      </c>
      <c r="N280" s="509"/>
      <c r="O280" s="523"/>
      <c r="P280" s="488"/>
      <c r="Q280" s="509"/>
      <c r="R280" s="488"/>
      <c r="S280" s="471"/>
      <c r="T280" s="509"/>
      <c r="U280" s="471"/>
      <c r="V280" s="509"/>
      <c r="W280" s="471"/>
      <c r="X280" s="509"/>
      <c r="Y280" s="443"/>
      <c r="Z280" s="443"/>
      <c r="AA280" s="443"/>
      <c r="AB280" s="488"/>
      <c r="AC280" s="443"/>
      <c r="AD280" s="74"/>
    </row>
    <row r="281" spans="1:30" s="183" customFormat="1" ht="18" customHeight="1">
      <c r="A281" s="114"/>
      <c r="B281" s="90"/>
      <c r="C281" s="76"/>
      <c r="D281" s="42">
        <v>21100181801</v>
      </c>
      <c r="E281" s="43" t="s">
        <v>180</v>
      </c>
      <c r="F281" s="44" t="s">
        <v>165</v>
      </c>
      <c r="G281" s="64">
        <v>2</v>
      </c>
      <c r="H281" s="280">
        <v>30</v>
      </c>
      <c r="I281" s="278">
        <v>60</v>
      </c>
      <c r="J281" s="72">
        <v>16</v>
      </c>
      <c r="K281" s="78">
        <f t="shared" si="28"/>
        <v>1</v>
      </c>
      <c r="L281" s="78">
        <f t="shared" si="29"/>
        <v>1</v>
      </c>
      <c r="M281" s="45">
        <f t="shared" si="30"/>
        <v>75</v>
      </c>
      <c r="N281" s="509"/>
      <c r="O281" s="523"/>
      <c r="P281" s="488"/>
      <c r="Q281" s="509"/>
      <c r="R281" s="488"/>
      <c r="S281" s="471"/>
      <c r="T281" s="509"/>
      <c r="U281" s="471"/>
      <c r="V281" s="509"/>
      <c r="W281" s="471"/>
      <c r="X281" s="509"/>
      <c r="Y281" s="443"/>
      <c r="Z281" s="443"/>
      <c r="AA281" s="443"/>
      <c r="AB281" s="488"/>
      <c r="AC281" s="443"/>
      <c r="AD281" s="74"/>
    </row>
    <row r="282" spans="1:30" s="183" customFormat="1" ht="18" customHeight="1">
      <c r="A282" s="114"/>
      <c r="B282" s="90"/>
      <c r="C282" s="76"/>
      <c r="D282" s="42">
        <v>21100151601</v>
      </c>
      <c r="E282" s="43" t="s">
        <v>526</v>
      </c>
      <c r="F282" s="44" t="s">
        <v>187</v>
      </c>
      <c r="G282" s="64">
        <v>2</v>
      </c>
      <c r="H282" s="280"/>
      <c r="I282" s="278"/>
      <c r="J282" s="72">
        <v>28</v>
      </c>
      <c r="K282" s="78">
        <f t="shared" si="28"/>
        <v>0</v>
      </c>
      <c r="L282" s="78">
        <f t="shared" si="29"/>
        <v>0</v>
      </c>
      <c r="M282" s="45">
        <f t="shared" si="30"/>
        <v>14</v>
      </c>
      <c r="N282" s="509"/>
      <c r="O282" s="523"/>
      <c r="P282" s="488"/>
      <c r="Q282" s="509"/>
      <c r="R282" s="488"/>
      <c r="S282" s="471"/>
      <c r="T282" s="509"/>
      <c r="U282" s="471"/>
      <c r="V282" s="509"/>
      <c r="W282" s="471"/>
      <c r="X282" s="509"/>
      <c r="Y282" s="443"/>
      <c r="Z282" s="443"/>
      <c r="AA282" s="443"/>
      <c r="AB282" s="488"/>
      <c r="AC282" s="443"/>
      <c r="AD282" s="74"/>
    </row>
    <row r="283" spans="1:30" s="183" customFormat="1" ht="18" hidden="1" customHeight="1">
      <c r="A283" s="114"/>
      <c r="B283" s="90"/>
      <c r="C283" s="76"/>
      <c r="D283" s="42"/>
      <c r="E283" s="43"/>
      <c r="F283" s="44"/>
      <c r="G283" s="64"/>
      <c r="H283" s="280"/>
      <c r="I283" s="278"/>
      <c r="J283" s="72"/>
      <c r="K283" s="78">
        <f t="shared" ref="K283:K349" si="31">IF(OR(LEFT(E283,2)="ĐA",LEFT(E283,2)="DA",LEFT(E283,5)="Đồ án",LEFT(E283,5)="Đồán ",LEFT(E283,9)="Sinh hoạt",LEFT(E283,9)="sinh hoạt",LEFT(E283,6)="Cố vấn",LEFT(E283,6)="cố vấn",LEFT(E283,4)="cvht",LEFT(E283,4)="CVHT",LEFT(E283,4)="shcn",LEFT(E283,4)="SHCN"),0,(IF(AND(H283&gt;0,J283&gt;0),IF(J283&gt;60,1.3,IF(J283&gt;35,1.2,1)),0)))</f>
        <v>0</v>
      </c>
      <c r="L283" s="78">
        <f t="shared" ref="L283:L349" si="32">IF(OR(LEFT(E283,2)="ĐA",LEFT(E283,2)="DA",LEFT(E283,5)="Đồ án",LEFT(E283,5)="Đồán "),0,IF(AND(J283&gt;0,I283&gt;0),IF(AND(OR(LEFT(E283,4)="GDQP",LEFT(E283,4)="gdqp",LEFT(E283,19)="Giáo dục quốc phòng"),J283&gt;50),1.3,IF(J283&gt;35,1.2,IF(J283&gt;29,1.1,1))),0))</f>
        <v>0</v>
      </c>
      <c r="M283" s="45">
        <f t="shared" ref="M283:M349" si="33">ROUND(IF(OR(LEFT(E283,2)="ĐA",LEFT(E283,2)="DA",LEFT(E283,5)="Đồ án",LEFT(E283,5)="Đồán "),J283*0.5,(IF(H283&gt;0,H283*K283,"0")+IF(I283&gt;0,(I283*0.75)*L283,"0"))),1)</f>
        <v>0</v>
      </c>
      <c r="N283" s="509"/>
      <c r="O283" s="523"/>
      <c r="P283" s="488"/>
      <c r="Q283" s="509"/>
      <c r="R283" s="488"/>
      <c r="S283" s="471"/>
      <c r="T283" s="509"/>
      <c r="U283" s="471"/>
      <c r="V283" s="509"/>
      <c r="W283" s="471"/>
      <c r="X283" s="509"/>
      <c r="Y283" s="443"/>
      <c r="Z283" s="443"/>
      <c r="AA283" s="443"/>
      <c r="AB283" s="488"/>
      <c r="AC283" s="443"/>
      <c r="AD283" s="74"/>
    </row>
    <row r="284" spans="1:30" ht="18" hidden="1" customHeight="1">
      <c r="A284" s="89"/>
      <c r="B284" s="90"/>
      <c r="C284" s="76"/>
      <c r="D284" s="42"/>
      <c r="E284" s="43"/>
      <c r="F284" s="44"/>
      <c r="G284" s="64"/>
      <c r="H284" s="280"/>
      <c r="I284" s="278"/>
      <c r="J284" s="72"/>
      <c r="K284" s="78">
        <f t="shared" si="31"/>
        <v>0</v>
      </c>
      <c r="L284" s="78">
        <f t="shared" si="32"/>
        <v>0</v>
      </c>
      <c r="M284" s="45">
        <f t="shared" si="33"/>
        <v>0</v>
      </c>
      <c r="N284" s="509"/>
      <c r="O284" s="523"/>
      <c r="P284" s="488"/>
      <c r="Q284" s="509"/>
      <c r="R284" s="488"/>
      <c r="S284" s="445"/>
      <c r="T284" s="509"/>
      <c r="U284" s="445"/>
      <c r="V284" s="509"/>
      <c r="W284" s="445"/>
      <c r="X284" s="509"/>
      <c r="Y284" s="443"/>
      <c r="Z284" s="443"/>
      <c r="AA284" s="443"/>
      <c r="AB284" s="488"/>
      <c r="AC284" s="443"/>
      <c r="AD284" s="74"/>
    </row>
    <row r="285" spans="1:30" ht="18" hidden="1" customHeight="1">
      <c r="A285" s="89"/>
      <c r="B285" s="90"/>
      <c r="C285" s="76"/>
      <c r="D285" s="42"/>
      <c r="E285" s="43"/>
      <c r="F285" s="44"/>
      <c r="G285" s="64"/>
      <c r="H285" s="280"/>
      <c r="I285" s="278"/>
      <c r="J285" s="72"/>
      <c r="K285" s="78">
        <f t="shared" si="31"/>
        <v>0</v>
      </c>
      <c r="L285" s="78">
        <f t="shared" si="32"/>
        <v>0</v>
      </c>
      <c r="M285" s="45">
        <f t="shared" si="33"/>
        <v>0</v>
      </c>
      <c r="N285" s="509"/>
      <c r="O285" s="523"/>
      <c r="P285" s="488"/>
      <c r="Q285" s="509"/>
      <c r="R285" s="488"/>
      <c r="S285" s="445"/>
      <c r="T285" s="509"/>
      <c r="U285" s="445"/>
      <c r="V285" s="509"/>
      <c r="W285" s="445"/>
      <c r="X285" s="509"/>
      <c r="Y285" s="443"/>
      <c r="Z285" s="443"/>
      <c r="AA285" s="443"/>
      <c r="AB285" s="488"/>
      <c r="AC285" s="443"/>
      <c r="AD285" s="74"/>
    </row>
    <row r="286" spans="1:30" ht="18" hidden="1" customHeight="1">
      <c r="A286" s="89"/>
      <c r="B286" s="90"/>
      <c r="C286" s="76"/>
      <c r="D286" s="42"/>
      <c r="E286" s="43"/>
      <c r="F286" s="44"/>
      <c r="G286" s="64"/>
      <c r="H286" s="280"/>
      <c r="I286" s="278"/>
      <c r="J286" s="72"/>
      <c r="K286" s="78">
        <f t="shared" si="31"/>
        <v>0</v>
      </c>
      <c r="L286" s="78">
        <f t="shared" si="32"/>
        <v>0</v>
      </c>
      <c r="M286" s="45">
        <f t="shared" si="33"/>
        <v>0</v>
      </c>
      <c r="N286" s="509"/>
      <c r="O286" s="523"/>
      <c r="P286" s="488"/>
      <c r="Q286" s="509"/>
      <c r="R286" s="488"/>
      <c r="S286" s="445"/>
      <c r="T286" s="509"/>
      <c r="U286" s="445"/>
      <c r="V286" s="509"/>
      <c r="W286" s="445"/>
      <c r="X286" s="509"/>
      <c r="Y286" s="443"/>
      <c r="Z286" s="443"/>
      <c r="AA286" s="443"/>
      <c r="AB286" s="488"/>
      <c r="AC286" s="443"/>
      <c r="AD286" s="74"/>
    </row>
    <row r="287" spans="1:30" ht="18" hidden="1" customHeight="1">
      <c r="A287" s="114"/>
      <c r="B287" s="90"/>
      <c r="C287" s="76"/>
      <c r="D287" s="42"/>
      <c r="E287" s="43"/>
      <c r="F287" s="44"/>
      <c r="G287" s="64"/>
      <c r="H287" s="280"/>
      <c r="I287" s="278"/>
      <c r="J287" s="72"/>
      <c r="K287" s="78">
        <f t="shared" si="31"/>
        <v>0</v>
      </c>
      <c r="L287" s="78">
        <f t="shared" si="32"/>
        <v>0</v>
      </c>
      <c r="M287" s="45">
        <f t="shared" si="33"/>
        <v>0</v>
      </c>
      <c r="N287" s="509"/>
      <c r="O287" s="523"/>
      <c r="P287" s="488"/>
      <c r="Q287" s="509"/>
      <c r="R287" s="488"/>
      <c r="S287" s="471"/>
      <c r="T287" s="509"/>
      <c r="U287" s="471"/>
      <c r="V287" s="509"/>
      <c r="W287" s="471"/>
      <c r="X287" s="509"/>
      <c r="Y287" s="443"/>
      <c r="Z287" s="443"/>
      <c r="AA287" s="443"/>
      <c r="AB287" s="488"/>
      <c r="AC287" s="443"/>
      <c r="AD287" s="74"/>
    </row>
    <row r="288" spans="1:30" ht="18" hidden="1" customHeight="1">
      <c r="A288" s="114"/>
      <c r="B288" s="90"/>
      <c r="C288" s="76"/>
      <c r="D288" s="42"/>
      <c r="E288" s="43"/>
      <c r="F288" s="44"/>
      <c r="G288" s="64"/>
      <c r="H288" s="280"/>
      <c r="I288" s="134"/>
      <c r="J288" s="72"/>
      <c r="K288" s="78">
        <f t="shared" si="31"/>
        <v>0</v>
      </c>
      <c r="L288" s="78">
        <f t="shared" si="32"/>
        <v>0</v>
      </c>
      <c r="M288" s="45">
        <f t="shared" si="33"/>
        <v>0</v>
      </c>
      <c r="N288" s="509"/>
      <c r="O288" s="523"/>
      <c r="P288" s="488"/>
      <c r="Q288" s="509"/>
      <c r="R288" s="488"/>
      <c r="S288" s="471"/>
      <c r="T288" s="509"/>
      <c r="U288" s="471"/>
      <c r="V288" s="509"/>
      <c r="W288" s="471"/>
      <c r="X288" s="509"/>
      <c r="Y288" s="443"/>
      <c r="Z288" s="443"/>
      <c r="AA288" s="443"/>
      <c r="AB288" s="488"/>
      <c r="AC288" s="443"/>
      <c r="AD288" s="74"/>
    </row>
    <row r="289" spans="1:30" ht="18" customHeight="1">
      <c r="A289" s="88">
        <v>14</v>
      </c>
      <c r="B289" s="262" t="s">
        <v>101</v>
      </c>
      <c r="C289" s="257" t="s">
        <v>44</v>
      </c>
      <c r="D289" s="42">
        <v>20200002201</v>
      </c>
      <c r="E289" s="43" t="s">
        <v>312</v>
      </c>
      <c r="F289" s="44" t="s">
        <v>313</v>
      </c>
      <c r="G289" s="64">
        <v>1</v>
      </c>
      <c r="H289" s="292">
        <v>30</v>
      </c>
      <c r="I289" s="135"/>
      <c r="J289" s="72">
        <v>64</v>
      </c>
      <c r="K289" s="78">
        <f t="shared" si="31"/>
        <v>1.3</v>
      </c>
      <c r="L289" s="78">
        <f t="shared" si="32"/>
        <v>0</v>
      </c>
      <c r="M289" s="45">
        <f t="shared" si="33"/>
        <v>39</v>
      </c>
      <c r="N289" s="508">
        <v>64.5</v>
      </c>
      <c r="O289" s="522">
        <v>0</v>
      </c>
      <c r="P289" s="487">
        <f>SUM(M289:M306)+N269+O269</f>
        <v>872.40000000000009</v>
      </c>
      <c r="Q289" s="508" t="s">
        <v>136</v>
      </c>
      <c r="R289" s="487"/>
      <c r="S289" s="461">
        <v>430</v>
      </c>
      <c r="T289" s="508">
        <v>430</v>
      </c>
      <c r="U289" s="461" t="s">
        <v>137</v>
      </c>
      <c r="V289" s="508">
        <v>112</v>
      </c>
      <c r="W289" s="461">
        <v>56</v>
      </c>
      <c r="X289" s="508">
        <v>56</v>
      </c>
      <c r="Y289" s="477">
        <f>ROUND((P289-T289),1)</f>
        <v>442.4</v>
      </c>
      <c r="Z289" s="474">
        <f>IF(OR(SUM(V289:V308)="",SUM(Q289:Q308)=""),0,IF(OR(SUM(U289:U308)=320,SUM(V289:V308)&gt;0),ROUND((SUM(Q289:Q308)-SUM(V289:V308)),1),0))</f>
        <v>-112</v>
      </c>
      <c r="AA289" s="474">
        <f>IF(OR(SUM(X289:X308)="",SUM(R289:R308)=""),0,IF(OR(SUM(W289:W308)=160,SUM(X289:X308)&gt;0),ROUND((SUM(R289:R308)-SUM(X289:X308)),1),0))</f>
        <v>-56</v>
      </c>
      <c r="AB289" s="487"/>
      <c r="AC289" s="475">
        <f>SUM(Y289:AA308)</f>
        <v>274.39999999999998</v>
      </c>
      <c r="AD289" s="92"/>
    </row>
    <row r="290" spans="1:30" s="183" customFormat="1" ht="18" customHeight="1">
      <c r="A290" s="201"/>
      <c r="B290" s="202"/>
      <c r="C290" s="87"/>
      <c r="D290" s="42">
        <v>20200002201</v>
      </c>
      <c r="E290" s="43" t="s">
        <v>450</v>
      </c>
      <c r="F290" s="44" t="s">
        <v>313</v>
      </c>
      <c r="G290" s="64">
        <v>1</v>
      </c>
      <c r="H290" s="292"/>
      <c r="I290" s="135">
        <v>30</v>
      </c>
      <c r="J290" s="72">
        <v>32</v>
      </c>
      <c r="K290" s="78">
        <f t="shared" si="31"/>
        <v>0</v>
      </c>
      <c r="L290" s="78">
        <f t="shared" si="32"/>
        <v>1.1000000000000001</v>
      </c>
      <c r="M290" s="45">
        <f t="shared" si="33"/>
        <v>24.8</v>
      </c>
      <c r="N290" s="509"/>
      <c r="O290" s="523"/>
      <c r="P290" s="488"/>
      <c r="Q290" s="509"/>
      <c r="R290" s="488"/>
      <c r="S290" s="462"/>
      <c r="T290" s="509"/>
      <c r="U290" s="462"/>
      <c r="V290" s="509"/>
      <c r="W290" s="462"/>
      <c r="X290" s="509"/>
      <c r="Y290" s="478"/>
      <c r="Z290" s="476"/>
      <c r="AA290" s="476"/>
      <c r="AB290" s="488"/>
      <c r="AC290" s="489"/>
      <c r="AD290" s="92"/>
    </row>
    <row r="291" spans="1:30" s="183" customFormat="1" ht="18" customHeight="1">
      <c r="A291" s="201"/>
      <c r="B291" s="202"/>
      <c r="C291" s="87"/>
      <c r="D291" s="42">
        <v>20200002201</v>
      </c>
      <c r="E291" s="43" t="s">
        <v>451</v>
      </c>
      <c r="F291" s="44" t="s">
        <v>313</v>
      </c>
      <c r="G291" s="64">
        <v>1</v>
      </c>
      <c r="H291" s="292"/>
      <c r="I291" s="135">
        <v>30</v>
      </c>
      <c r="J291" s="72">
        <v>32</v>
      </c>
      <c r="K291" s="78">
        <f t="shared" si="31"/>
        <v>0</v>
      </c>
      <c r="L291" s="78">
        <f t="shared" si="32"/>
        <v>1.1000000000000001</v>
      </c>
      <c r="M291" s="45">
        <f t="shared" si="33"/>
        <v>24.8</v>
      </c>
      <c r="N291" s="509"/>
      <c r="O291" s="523"/>
      <c r="P291" s="488"/>
      <c r="Q291" s="509"/>
      <c r="R291" s="488"/>
      <c r="S291" s="462"/>
      <c r="T291" s="509"/>
      <c r="U291" s="462"/>
      <c r="V291" s="509"/>
      <c r="W291" s="462"/>
      <c r="X291" s="509"/>
      <c r="Y291" s="478"/>
      <c r="Z291" s="476"/>
      <c r="AA291" s="476"/>
      <c r="AB291" s="488"/>
      <c r="AC291" s="489"/>
      <c r="AD291" s="92"/>
    </row>
    <row r="292" spans="1:30" ht="18" customHeight="1">
      <c r="A292" s="81"/>
      <c r="B292" s="97"/>
      <c r="C292" s="98"/>
      <c r="D292" s="42">
        <v>21100009601</v>
      </c>
      <c r="E292" s="43" t="s">
        <v>205</v>
      </c>
      <c r="F292" s="44" t="s">
        <v>314</v>
      </c>
      <c r="G292" s="64">
        <v>1</v>
      </c>
      <c r="H292" s="292">
        <v>30</v>
      </c>
      <c r="I292" s="135">
        <v>30</v>
      </c>
      <c r="J292" s="72">
        <v>40</v>
      </c>
      <c r="K292" s="78">
        <f t="shared" si="31"/>
        <v>1.2</v>
      </c>
      <c r="L292" s="78">
        <f t="shared" si="32"/>
        <v>1.2</v>
      </c>
      <c r="M292" s="45">
        <f t="shared" si="33"/>
        <v>63</v>
      </c>
      <c r="N292" s="509"/>
      <c r="O292" s="523"/>
      <c r="P292" s="488"/>
      <c r="Q292" s="509"/>
      <c r="R292" s="488"/>
      <c r="S292" s="445"/>
      <c r="T292" s="509"/>
      <c r="U292" s="445"/>
      <c r="V292" s="509"/>
      <c r="W292" s="445"/>
      <c r="X292" s="509"/>
      <c r="Y292" s="443"/>
      <c r="Z292" s="443"/>
      <c r="AA292" s="443"/>
      <c r="AB292" s="488"/>
      <c r="AC292" s="443"/>
      <c r="AD292" s="92"/>
    </row>
    <row r="293" spans="1:30" ht="18" customHeight="1">
      <c r="A293" s="81"/>
      <c r="B293" s="481"/>
      <c r="C293" s="482"/>
      <c r="D293" s="42">
        <v>21100009602</v>
      </c>
      <c r="E293" s="43" t="s">
        <v>205</v>
      </c>
      <c r="F293" s="44" t="s">
        <v>315</v>
      </c>
      <c r="G293" s="64">
        <v>1</v>
      </c>
      <c r="H293" s="292">
        <v>30</v>
      </c>
      <c r="I293" s="135">
        <v>30</v>
      </c>
      <c r="J293" s="72">
        <v>43</v>
      </c>
      <c r="K293" s="78">
        <f t="shared" si="31"/>
        <v>1.2</v>
      </c>
      <c r="L293" s="78">
        <f t="shared" si="32"/>
        <v>1.2</v>
      </c>
      <c r="M293" s="45">
        <f t="shared" si="33"/>
        <v>63</v>
      </c>
      <c r="N293" s="509"/>
      <c r="O293" s="523"/>
      <c r="P293" s="488"/>
      <c r="Q293" s="509"/>
      <c r="R293" s="488"/>
      <c r="S293" s="445"/>
      <c r="T293" s="509"/>
      <c r="U293" s="445"/>
      <c r="V293" s="509"/>
      <c r="W293" s="445"/>
      <c r="X293" s="509"/>
      <c r="Y293" s="443"/>
      <c r="Z293" s="443"/>
      <c r="AA293" s="443"/>
      <c r="AB293" s="488"/>
      <c r="AC293" s="443"/>
      <c r="AD293" s="92"/>
    </row>
    <row r="294" spans="1:30" ht="18" customHeight="1">
      <c r="A294" s="81"/>
      <c r="B294" s="481"/>
      <c r="C294" s="482"/>
      <c r="D294" s="42">
        <v>21100009906</v>
      </c>
      <c r="E294" s="43" t="s">
        <v>316</v>
      </c>
      <c r="F294" s="44" t="s">
        <v>203</v>
      </c>
      <c r="G294" s="64">
        <v>1</v>
      </c>
      <c r="H294" s="292">
        <v>45</v>
      </c>
      <c r="I294" s="135">
        <v>30</v>
      </c>
      <c r="J294" s="72">
        <v>24</v>
      </c>
      <c r="K294" s="78">
        <f t="shared" si="31"/>
        <v>1</v>
      </c>
      <c r="L294" s="78">
        <f t="shared" si="32"/>
        <v>1</v>
      </c>
      <c r="M294" s="45">
        <f t="shared" si="33"/>
        <v>67.5</v>
      </c>
      <c r="N294" s="509"/>
      <c r="O294" s="523"/>
      <c r="P294" s="488"/>
      <c r="Q294" s="509"/>
      <c r="R294" s="488"/>
      <c r="S294" s="445"/>
      <c r="T294" s="509"/>
      <c r="U294" s="445"/>
      <c r="V294" s="509"/>
      <c r="W294" s="445"/>
      <c r="X294" s="509"/>
      <c r="Y294" s="443"/>
      <c r="Z294" s="443"/>
      <c r="AA294" s="443"/>
      <c r="AB294" s="488"/>
      <c r="AC294" s="443"/>
      <c r="AD294" s="92"/>
    </row>
    <row r="295" spans="1:30" ht="18" customHeight="1">
      <c r="A295" s="81"/>
      <c r="B295" s="97"/>
      <c r="C295" s="98"/>
      <c r="D295" s="42"/>
      <c r="E295" s="43" t="s">
        <v>216</v>
      </c>
      <c r="F295" s="44" t="s">
        <v>230</v>
      </c>
      <c r="G295" s="64"/>
      <c r="H295" s="292"/>
      <c r="I295" s="135"/>
      <c r="J295" s="72"/>
      <c r="K295" s="78">
        <f t="shared" si="31"/>
        <v>0</v>
      </c>
      <c r="L295" s="78">
        <f t="shared" si="32"/>
        <v>0</v>
      </c>
      <c r="M295" s="45">
        <f t="shared" si="33"/>
        <v>0</v>
      </c>
      <c r="N295" s="509"/>
      <c r="O295" s="523"/>
      <c r="P295" s="488"/>
      <c r="Q295" s="509"/>
      <c r="R295" s="488"/>
      <c r="S295" s="445"/>
      <c r="T295" s="509"/>
      <c r="U295" s="445"/>
      <c r="V295" s="509"/>
      <c r="W295" s="445"/>
      <c r="X295" s="509"/>
      <c r="Y295" s="443"/>
      <c r="Z295" s="443"/>
      <c r="AA295" s="443"/>
      <c r="AB295" s="488"/>
      <c r="AC295" s="443"/>
      <c r="AD295" s="92"/>
    </row>
    <row r="296" spans="1:30" ht="18" customHeight="1">
      <c r="A296" s="81"/>
      <c r="B296" s="97"/>
      <c r="C296" s="98"/>
      <c r="D296" s="42"/>
      <c r="E296" s="43" t="s">
        <v>205</v>
      </c>
      <c r="F296" s="44" t="s">
        <v>371</v>
      </c>
      <c r="G296" s="64">
        <v>2</v>
      </c>
      <c r="H296" s="292">
        <v>30</v>
      </c>
      <c r="I296" s="135">
        <v>30</v>
      </c>
      <c r="J296" s="72">
        <v>32</v>
      </c>
      <c r="K296" s="78">
        <f t="shared" si="31"/>
        <v>1</v>
      </c>
      <c r="L296" s="78">
        <f t="shared" si="32"/>
        <v>1.1000000000000001</v>
      </c>
      <c r="M296" s="45">
        <f t="shared" si="33"/>
        <v>54.8</v>
      </c>
      <c r="N296" s="509"/>
      <c r="O296" s="523"/>
      <c r="P296" s="488"/>
      <c r="Q296" s="509"/>
      <c r="R296" s="488"/>
      <c r="S296" s="445"/>
      <c r="T296" s="509"/>
      <c r="U296" s="445"/>
      <c r="V296" s="509"/>
      <c r="W296" s="445"/>
      <c r="X296" s="509"/>
      <c r="Y296" s="443"/>
      <c r="Z296" s="443"/>
      <c r="AA296" s="443"/>
      <c r="AB296" s="488"/>
      <c r="AC296" s="443"/>
      <c r="AD296" s="92"/>
    </row>
    <row r="297" spans="1:30" ht="18" customHeight="1">
      <c r="A297" s="81"/>
      <c r="B297" s="97"/>
      <c r="C297" s="98"/>
      <c r="D297" s="42"/>
      <c r="E297" s="43" t="s">
        <v>159</v>
      </c>
      <c r="F297" s="44" t="s">
        <v>540</v>
      </c>
      <c r="G297" s="64">
        <v>2</v>
      </c>
      <c r="H297" s="280">
        <v>30</v>
      </c>
      <c r="I297" s="135">
        <v>60</v>
      </c>
      <c r="J297" s="72">
        <v>60</v>
      </c>
      <c r="K297" s="78">
        <f t="shared" si="31"/>
        <v>1.2</v>
      </c>
      <c r="L297" s="78">
        <f t="shared" si="32"/>
        <v>1.2</v>
      </c>
      <c r="M297" s="45">
        <f t="shared" si="33"/>
        <v>90</v>
      </c>
      <c r="N297" s="509"/>
      <c r="O297" s="523"/>
      <c r="P297" s="488"/>
      <c r="Q297" s="509"/>
      <c r="R297" s="488"/>
      <c r="S297" s="445"/>
      <c r="T297" s="509"/>
      <c r="U297" s="445"/>
      <c r="V297" s="509"/>
      <c r="W297" s="445"/>
      <c r="X297" s="509"/>
      <c r="Y297" s="443"/>
      <c r="Z297" s="443"/>
      <c r="AA297" s="443"/>
      <c r="AB297" s="488"/>
      <c r="AC297" s="443"/>
      <c r="AD297" s="92"/>
    </row>
    <row r="298" spans="1:30" ht="18" customHeight="1">
      <c r="A298" s="111"/>
      <c r="B298" s="97"/>
      <c r="C298" s="98"/>
      <c r="D298" s="42"/>
      <c r="E298" s="43" t="s">
        <v>159</v>
      </c>
      <c r="F298" s="44" t="s">
        <v>541</v>
      </c>
      <c r="G298" s="64">
        <v>2</v>
      </c>
      <c r="H298" s="292">
        <v>30</v>
      </c>
      <c r="I298" s="135">
        <v>60</v>
      </c>
      <c r="J298" s="72">
        <v>27</v>
      </c>
      <c r="K298" s="78">
        <f t="shared" si="31"/>
        <v>1</v>
      </c>
      <c r="L298" s="78">
        <f t="shared" si="32"/>
        <v>1</v>
      </c>
      <c r="M298" s="45">
        <f t="shared" si="33"/>
        <v>75</v>
      </c>
      <c r="N298" s="509"/>
      <c r="O298" s="523"/>
      <c r="P298" s="488"/>
      <c r="Q298" s="509"/>
      <c r="R298" s="488"/>
      <c r="S298" s="471"/>
      <c r="T298" s="509"/>
      <c r="U298" s="471"/>
      <c r="V298" s="509"/>
      <c r="W298" s="471"/>
      <c r="X298" s="509"/>
      <c r="Y298" s="443"/>
      <c r="Z298" s="443"/>
      <c r="AA298" s="443"/>
      <c r="AB298" s="488"/>
      <c r="AC298" s="443"/>
      <c r="AD298" s="92"/>
    </row>
    <row r="299" spans="1:30" ht="18" customHeight="1">
      <c r="A299" s="111"/>
      <c r="B299" s="97"/>
      <c r="C299" s="98"/>
      <c r="D299" s="42"/>
      <c r="E299" s="43" t="s">
        <v>312</v>
      </c>
      <c r="F299" s="44" t="s">
        <v>192</v>
      </c>
      <c r="G299" s="64">
        <v>2</v>
      </c>
      <c r="H299" s="292">
        <v>30</v>
      </c>
      <c r="I299" s="135">
        <v>30</v>
      </c>
      <c r="J299" s="72">
        <v>38</v>
      </c>
      <c r="K299" s="78">
        <f t="shared" si="31"/>
        <v>1.2</v>
      </c>
      <c r="L299" s="78">
        <f t="shared" si="32"/>
        <v>1.2</v>
      </c>
      <c r="M299" s="45">
        <f t="shared" si="33"/>
        <v>63</v>
      </c>
      <c r="N299" s="509"/>
      <c r="O299" s="523"/>
      <c r="P299" s="488"/>
      <c r="Q299" s="509"/>
      <c r="R299" s="488"/>
      <c r="S299" s="471"/>
      <c r="T299" s="509"/>
      <c r="U299" s="471"/>
      <c r="V299" s="509"/>
      <c r="W299" s="471"/>
      <c r="X299" s="509"/>
      <c r="Y299" s="443"/>
      <c r="Z299" s="443"/>
      <c r="AA299" s="443"/>
      <c r="AB299" s="488"/>
      <c r="AC299" s="443"/>
      <c r="AD299" s="92"/>
    </row>
    <row r="300" spans="1:30" ht="22.5" customHeight="1">
      <c r="A300" s="111"/>
      <c r="B300" s="97"/>
      <c r="C300" s="98"/>
      <c r="D300" s="42"/>
      <c r="E300" s="43" t="s">
        <v>312</v>
      </c>
      <c r="F300" s="44" t="s">
        <v>193</v>
      </c>
      <c r="G300" s="64">
        <v>2</v>
      </c>
      <c r="H300" s="292">
        <v>30</v>
      </c>
      <c r="I300" s="135">
        <v>30</v>
      </c>
      <c r="J300" s="72">
        <v>43</v>
      </c>
      <c r="K300" s="78">
        <f t="shared" si="31"/>
        <v>1.2</v>
      </c>
      <c r="L300" s="78">
        <f t="shared" si="32"/>
        <v>1.2</v>
      </c>
      <c r="M300" s="45">
        <f t="shared" si="33"/>
        <v>63</v>
      </c>
      <c r="N300" s="509"/>
      <c r="O300" s="523"/>
      <c r="P300" s="488"/>
      <c r="Q300" s="509"/>
      <c r="R300" s="488"/>
      <c r="S300" s="471"/>
      <c r="T300" s="509"/>
      <c r="U300" s="471"/>
      <c r="V300" s="509"/>
      <c r="W300" s="471"/>
      <c r="X300" s="509"/>
      <c r="Y300" s="443"/>
      <c r="Z300" s="443"/>
      <c r="AA300" s="443"/>
      <c r="AB300" s="488"/>
      <c r="AC300" s="443"/>
      <c r="AD300" s="92"/>
    </row>
    <row r="301" spans="1:30" ht="18" customHeight="1">
      <c r="A301" s="111"/>
      <c r="B301" s="97"/>
      <c r="C301" s="98"/>
      <c r="D301" s="42"/>
      <c r="E301" s="43" t="s">
        <v>159</v>
      </c>
      <c r="F301" s="44" t="s">
        <v>542</v>
      </c>
      <c r="G301" s="64">
        <v>2</v>
      </c>
      <c r="H301" s="292">
        <v>30</v>
      </c>
      <c r="I301" s="135">
        <v>60</v>
      </c>
      <c r="J301" s="72">
        <v>37</v>
      </c>
      <c r="K301" s="78">
        <f t="shared" si="31"/>
        <v>1.2</v>
      </c>
      <c r="L301" s="78">
        <f t="shared" si="32"/>
        <v>1.2</v>
      </c>
      <c r="M301" s="45">
        <f t="shared" si="33"/>
        <v>90</v>
      </c>
      <c r="N301" s="509"/>
      <c r="O301" s="523"/>
      <c r="P301" s="488"/>
      <c r="Q301" s="509"/>
      <c r="R301" s="488"/>
      <c r="S301" s="471"/>
      <c r="T301" s="509"/>
      <c r="U301" s="471"/>
      <c r="V301" s="509"/>
      <c r="W301" s="471"/>
      <c r="X301" s="509"/>
      <c r="Y301" s="443"/>
      <c r="Z301" s="443"/>
      <c r="AA301" s="443"/>
      <c r="AB301" s="488"/>
      <c r="AC301" s="443"/>
      <c r="AD301" s="92"/>
    </row>
    <row r="302" spans="1:30" s="170" customFormat="1" ht="18" customHeight="1">
      <c r="A302" s="111"/>
      <c r="B302" s="97"/>
      <c r="C302" s="98"/>
      <c r="D302" s="42"/>
      <c r="E302" s="43" t="s">
        <v>159</v>
      </c>
      <c r="F302" s="44" t="s">
        <v>543</v>
      </c>
      <c r="G302" s="128">
        <v>2</v>
      </c>
      <c r="H302" s="292">
        <v>30</v>
      </c>
      <c r="I302" s="135">
        <v>60</v>
      </c>
      <c r="J302" s="72">
        <v>44</v>
      </c>
      <c r="K302" s="78">
        <f t="shared" si="31"/>
        <v>1.2</v>
      </c>
      <c r="L302" s="78">
        <f t="shared" si="32"/>
        <v>1.2</v>
      </c>
      <c r="M302" s="45">
        <f t="shared" si="33"/>
        <v>90</v>
      </c>
      <c r="N302" s="509"/>
      <c r="O302" s="523"/>
      <c r="P302" s="488"/>
      <c r="Q302" s="509"/>
      <c r="R302" s="488"/>
      <c r="S302" s="471"/>
      <c r="T302" s="509"/>
      <c r="U302" s="471"/>
      <c r="V302" s="509"/>
      <c r="W302" s="471"/>
      <c r="X302" s="509"/>
      <c r="Y302" s="443"/>
      <c r="Z302" s="443"/>
      <c r="AA302" s="443"/>
      <c r="AB302" s="488"/>
      <c r="AC302" s="443"/>
      <c r="AD302" s="92"/>
    </row>
    <row r="303" spans="1:30" s="170" customFormat="1" ht="18" hidden="1" customHeight="1">
      <c r="A303" s="111"/>
      <c r="B303" s="97"/>
      <c r="C303" s="98"/>
      <c r="D303" s="42"/>
      <c r="E303" s="43"/>
      <c r="F303" s="44"/>
      <c r="G303" s="128"/>
      <c r="H303" s="292"/>
      <c r="I303" s="135"/>
      <c r="J303" s="72"/>
      <c r="K303" s="78">
        <f t="shared" si="31"/>
        <v>0</v>
      </c>
      <c r="L303" s="78">
        <f t="shared" si="32"/>
        <v>0</v>
      </c>
      <c r="M303" s="45">
        <f t="shared" si="33"/>
        <v>0</v>
      </c>
      <c r="N303" s="509"/>
      <c r="O303" s="523"/>
      <c r="P303" s="488"/>
      <c r="Q303" s="509"/>
      <c r="R303" s="488"/>
      <c r="S303" s="471"/>
      <c r="T303" s="509"/>
      <c r="U303" s="471"/>
      <c r="V303" s="509"/>
      <c r="W303" s="471"/>
      <c r="X303" s="509"/>
      <c r="Y303" s="443"/>
      <c r="Z303" s="443"/>
      <c r="AA303" s="443"/>
      <c r="AB303" s="488"/>
      <c r="AC303" s="443"/>
      <c r="AD303" s="92"/>
    </row>
    <row r="304" spans="1:30" ht="17.25" hidden="1" customHeight="1">
      <c r="A304" s="111"/>
      <c r="B304" s="97"/>
      <c r="C304" s="98"/>
      <c r="D304" s="42"/>
      <c r="E304" s="43"/>
      <c r="F304" s="44"/>
      <c r="G304" s="128"/>
      <c r="H304" s="292"/>
      <c r="I304" s="135"/>
      <c r="J304" s="72"/>
      <c r="K304" s="78">
        <f t="shared" si="31"/>
        <v>0</v>
      </c>
      <c r="L304" s="78">
        <f t="shared" si="32"/>
        <v>0</v>
      </c>
      <c r="M304" s="45">
        <f t="shared" si="33"/>
        <v>0</v>
      </c>
      <c r="N304" s="509"/>
      <c r="O304" s="523"/>
      <c r="P304" s="488"/>
      <c r="Q304" s="509"/>
      <c r="R304" s="488"/>
      <c r="S304" s="471"/>
      <c r="T304" s="509"/>
      <c r="U304" s="471"/>
      <c r="V304" s="509"/>
      <c r="W304" s="471"/>
      <c r="X304" s="509"/>
      <c r="Y304" s="443"/>
      <c r="Z304" s="443"/>
      <c r="AA304" s="443"/>
      <c r="AB304" s="488"/>
      <c r="AC304" s="443"/>
      <c r="AD304" s="92"/>
    </row>
    <row r="305" spans="1:30" ht="18" hidden="1" customHeight="1">
      <c r="A305" s="81"/>
      <c r="B305" s="97"/>
      <c r="C305" s="98"/>
      <c r="D305" s="42"/>
      <c r="E305" s="43"/>
      <c r="F305" s="44"/>
      <c r="G305" s="128"/>
      <c r="H305" s="292"/>
      <c r="I305" s="135"/>
      <c r="J305" s="72"/>
      <c r="K305" s="78">
        <f t="shared" si="31"/>
        <v>0</v>
      </c>
      <c r="L305" s="78">
        <f t="shared" si="32"/>
        <v>0</v>
      </c>
      <c r="M305" s="45">
        <f t="shared" si="33"/>
        <v>0</v>
      </c>
      <c r="N305" s="509"/>
      <c r="O305" s="523"/>
      <c r="P305" s="488"/>
      <c r="Q305" s="509"/>
      <c r="R305" s="488"/>
      <c r="S305" s="445"/>
      <c r="T305" s="509"/>
      <c r="U305" s="445"/>
      <c r="V305" s="509"/>
      <c r="W305" s="445"/>
      <c r="X305" s="509"/>
      <c r="Y305" s="443"/>
      <c r="Z305" s="443"/>
      <c r="AA305" s="443"/>
      <c r="AB305" s="488"/>
      <c r="AC305" s="443"/>
      <c r="AD305" s="92"/>
    </row>
    <row r="306" spans="1:30" s="183" customFormat="1" ht="18" hidden="1" customHeight="1">
      <c r="A306" s="111"/>
      <c r="B306" s="112"/>
      <c r="C306" s="98"/>
      <c r="D306" s="42"/>
      <c r="E306" s="43"/>
      <c r="F306" s="44"/>
      <c r="G306" s="128"/>
      <c r="H306" s="292"/>
      <c r="I306" s="135"/>
      <c r="J306" s="72"/>
      <c r="K306" s="78">
        <f t="shared" si="31"/>
        <v>0</v>
      </c>
      <c r="L306" s="78">
        <f t="shared" si="32"/>
        <v>0</v>
      </c>
      <c r="M306" s="45">
        <f t="shared" si="33"/>
        <v>0</v>
      </c>
      <c r="N306" s="509"/>
      <c r="O306" s="523"/>
      <c r="P306" s="488"/>
      <c r="Q306" s="509"/>
      <c r="R306" s="488"/>
      <c r="S306" s="471"/>
      <c r="T306" s="509"/>
      <c r="U306" s="471"/>
      <c r="V306" s="509"/>
      <c r="W306" s="471"/>
      <c r="X306" s="509"/>
      <c r="Y306" s="443"/>
      <c r="Z306" s="443"/>
      <c r="AA306" s="443"/>
      <c r="AB306" s="488"/>
      <c r="AC306" s="443"/>
      <c r="AD306" s="92"/>
    </row>
    <row r="307" spans="1:30" s="183" customFormat="1" ht="18" hidden="1" customHeight="1">
      <c r="A307" s="111"/>
      <c r="B307" s="112"/>
      <c r="C307" s="98"/>
      <c r="D307" s="42"/>
      <c r="E307" s="43"/>
      <c r="F307" s="44"/>
      <c r="G307" s="128"/>
      <c r="H307" s="292"/>
      <c r="I307" s="135"/>
      <c r="J307" s="72"/>
      <c r="K307" s="78">
        <f t="shared" si="31"/>
        <v>0</v>
      </c>
      <c r="L307" s="78">
        <f t="shared" si="32"/>
        <v>0</v>
      </c>
      <c r="M307" s="45">
        <f t="shared" si="33"/>
        <v>0</v>
      </c>
      <c r="N307" s="509"/>
      <c r="O307" s="523"/>
      <c r="P307" s="488"/>
      <c r="Q307" s="509"/>
      <c r="R307" s="488"/>
      <c r="S307" s="471"/>
      <c r="T307" s="509"/>
      <c r="U307" s="471"/>
      <c r="V307" s="509"/>
      <c r="W307" s="471"/>
      <c r="X307" s="509"/>
      <c r="Y307" s="443"/>
      <c r="Z307" s="443"/>
      <c r="AA307" s="443"/>
      <c r="AB307" s="488"/>
      <c r="AC307" s="443"/>
      <c r="AD307" s="92"/>
    </row>
    <row r="308" spans="1:30" ht="18" hidden="1" customHeight="1">
      <c r="A308" s="81"/>
      <c r="B308" s="93"/>
      <c r="C308" s="98"/>
      <c r="D308" s="42"/>
      <c r="E308" s="43"/>
      <c r="F308" s="44"/>
      <c r="G308" s="128"/>
      <c r="H308" s="292"/>
      <c r="I308" s="135"/>
      <c r="J308" s="72"/>
      <c r="K308" s="78">
        <f t="shared" si="31"/>
        <v>0</v>
      </c>
      <c r="L308" s="78">
        <f t="shared" si="32"/>
        <v>0</v>
      </c>
      <c r="M308" s="45">
        <f t="shared" si="33"/>
        <v>0</v>
      </c>
      <c r="N308" s="509"/>
      <c r="O308" s="523"/>
      <c r="P308" s="488"/>
      <c r="Q308" s="509"/>
      <c r="R308" s="488"/>
      <c r="S308" s="445"/>
      <c r="T308" s="509"/>
      <c r="U308" s="445"/>
      <c r="V308" s="509"/>
      <c r="W308" s="445"/>
      <c r="X308" s="509"/>
      <c r="Y308" s="443"/>
      <c r="Z308" s="443"/>
      <c r="AA308" s="443"/>
      <c r="AB308" s="488"/>
      <c r="AC308" s="443"/>
      <c r="AD308" s="92"/>
    </row>
    <row r="309" spans="1:30" ht="18" customHeight="1">
      <c r="A309" s="94">
        <v>15</v>
      </c>
      <c r="B309" s="262" t="s">
        <v>102</v>
      </c>
      <c r="C309" s="257" t="s">
        <v>103</v>
      </c>
      <c r="D309" s="42">
        <v>21100009603</v>
      </c>
      <c r="E309" s="43" t="s">
        <v>205</v>
      </c>
      <c r="F309" s="44" t="s">
        <v>203</v>
      </c>
      <c r="G309" s="64">
        <v>1</v>
      </c>
      <c r="H309" s="136">
        <v>30</v>
      </c>
      <c r="I309" s="136">
        <v>30</v>
      </c>
      <c r="J309" s="72">
        <v>27</v>
      </c>
      <c r="K309" s="78">
        <f t="shared" si="31"/>
        <v>1</v>
      </c>
      <c r="L309" s="78">
        <f t="shared" si="32"/>
        <v>1</v>
      </c>
      <c r="M309" s="45">
        <f t="shared" si="33"/>
        <v>52.5</v>
      </c>
      <c r="N309" s="479">
        <v>64.5</v>
      </c>
      <c r="O309" s="463">
        <v>0</v>
      </c>
      <c r="P309" s="487">
        <f>SUM(M309:M328)+N309+O309</f>
        <v>979.59999999999991</v>
      </c>
      <c r="Q309" s="463">
        <v>0</v>
      </c>
      <c r="R309" s="457"/>
      <c r="S309" s="461">
        <v>430</v>
      </c>
      <c r="T309" s="463">
        <v>430</v>
      </c>
      <c r="U309" s="461">
        <v>112</v>
      </c>
      <c r="V309" s="459">
        <v>112</v>
      </c>
      <c r="W309" s="461">
        <v>56</v>
      </c>
      <c r="X309" s="463">
        <v>56</v>
      </c>
      <c r="Y309" s="457">
        <f>ROUND((P309-T309),1)</f>
        <v>549.6</v>
      </c>
      <c r="Z309" s="465">
        <f>IF(OR(SUM(V309:V328)="",SUM(Q309:Q328)=""),0,IF(OR(SUM(U309:U328)=320,SUM(V309:V328)&gt;0),ROUND((SUM(Q309:Q328)-SUM(V309:V328)),1),0))</f>
        <v>-112</v>
      </c>
      <c r="AA309" s="465">
        <f>IF(OR(SUM(X309:X328)="",SUM(R309:R328)=""),0,IF(OR(SUM(W309:W328)=160,SUM(X309:X328)&gt;0),ROUND((SUM(R309:R328)-SUM(X309:X328)),1),0))</f>
        <v>-56</v>
      </c>
      <c r="AB309" s="483"/>
      <c r="AC309" s="472">
        <f>SUM(Y309:AA328)</f>
        <v>381.6</v>
      </c>
      <c r="AD309" s="74"/>
    </row>
    <row r="310" spans="1:30" ht="18" customHeight="1">
      <c r="A310" s="81"/>
      <c r="B310" s="97"/>
      <c r="C310" s="98"/>
      <c r="D310" s="42">
        <v>21100149001</v>
      </c>
      <c r="E310" s="43" t="s">
        <v>206</v>
      </c>
      <c r="F310" s="44" t="s">
        <v>192</v>
      </c>
      <c r="G310" s="64">
        <v>1</v>
      </c>
      <c r="H310" s="135">
        <v>15</v>
      </c>
      <c r="I310" s="135"/>
      <c r="J310" s="72">
        <v>38</v>
      </c>
      <c r="K310" s="78">
        <f t="shared" ref="K310:K326" si="34">IF(OR(LEFT(E310,2)="ĐA",LEFT(E310,2)="DA",LEFT(E310,5)="Đồ án",LEFT(E310,5)="Đồán ",LEFT(E310,9)="Sinh hoạt",LEFT(E310,9)="sinh hoạt",LEFT(E310,6)="Cố vấn",LEFT(E310,6)="cố vấn",LEFT(E310,4)="cvht",LEFT(E310,4)="CVHT",LEFT(E310,4)="shcn",LEFT(E310,4)="SHCN"),0,(IF(AND(H310&gt;0,J310&gt;0),IF(J310&gt;60,1.3,IF(J310&gt;35,1.2,1)),0)))</f>
        <v>1.2</v>
      </c>
      <c r="L310" s="78">
        <f t="shared" ref="L310:L326" si="35">IF(OR(LEFT(E310,2)="ĐA",LEFT(E310,2)="DA",LEFT(E310,5)="Đồ án",LEFT(E310,5)="Đồán "),0,IF(AND(J310&gt;0,I310&gt;0),IF(AND(OR(LEFT(E310,4)="GDQP",LEFT(E310,4)="gdqp",LEFT(E310,19)="Giáo dục quốc phòng"),J310&gt;50),1.3,IF(J310&gt;35,1.2,IF(J310&gt;29,1.1,1))),0))</f>
        <v>0</v>
      </c>
      <c r="M310" s="45">
        <f t="shared" ref="M310:M326" si="36">ROUND(IF(OR(LEFT(E310,2)="ĐA",LEFT(E310,2)="DA",LEFT(E310,5)="Đồ án",LEFT(E310,5)="Đồán "),J310*0.5,(IF(H310&gt;0,H310*K310,"0")+IF(I310&gt;0,(I310*0.75)*L310,"0"))),1)</f>
        <v>18</v>
      </c>
      <c r="N310" s="445"/>
      <c r="O310" s="445"/>
      <c r="P310" s="488"/>
      <c r="Q310" s="445"/>
      <c r="R310" s="445"/>
      <c r="S310" s="445"/>
      <c r="T310" s="445"/>
      <c r="U310" s="445"/>
      <c r="V310" s="445"/>
      <c r="W310" s="445"/>
      <c r="X310" s="445"/>
      <c r="Y310" s="445"/>
      <c r="Z310" s="445"/>
      <c r="AA310" s="445"/>
      <c r="AB310" s="445"/>
      <c r="AC310" s="445"/>
      <c r="AD310" s="74"/>
    </row>
    <row r="311" spans="1:30" ht="18" customHeight="1">
      <c r="A311" s="81"/>
      <c r="B311" s="97"/>
      <c r="C311" s="98"/>
      <c r="D311" s="42">
        <v>20200009501</v>
      </c>
      <c r="E311" s="43" t="s">
        <v>206</v>
      </c>
      <c r="F311" s="44" t="s">
        <v>207</v>
      </c>
      <c r="G311" s="64">
        <v>1</v>
      </c>
      <c r="H311" s="135"/>
      <c r="I311" s="135">
        <v>60</v>
      </c>
      <c r="J311" s="72">
        <v>69</v>
      </c>
      <c r="K311" s="78">
        <f t="shared" si="34"/>
        <v>0</v>
      </c>
      <c r="L311" s="78">
        <f t="shared" si="35"/>
        <v>1.2</v>
      </c>
      <c r="M311" s="45">
        <f t="shared" si="36"/>
        <v>54</v>
      </c>
      <c r="N311" s="445"/>
      <c r="O311" s="445"/>
      <c r="P311" s="488"/>
      <c r="Q311" s="445"/>
      <c r="R311" s="445"/>
      <c r="S311" s="445"/>
      <c r="T311" s="445"/>
      <c r="U311" s="445"/>
      <c r="V311" s="445"/>
      <c r="W311" s="445"/>
      <c r="X311" s="445"/>
      <c r="Y311" s="445"/>
      <c r="Z311" s="445"/>
      <c r="AA311" s="445"/>
      <c r="AB311" s="445"/>
      <c r="AC311" s="445"/>
      <c r="AD311" s="74"/>
    </row>
    <row r="312" spans="1:30" s="183" customFormat="1" ht="18" customHeight="1">
      <c r="A312" s="111"/>
      <c r="B312" s="97"/>
      <c r="C312" s="98"/>
      <c r="D312" s="42">
        <v>20200009501</v>
      </c>
      <c r="E312" s="43" t="s">
        <v>454</v>
      </c>
      <c r="F312" s="44" t="s">
        <v>207</v>
      </c>
      <c r="G312" s="64">
        <v>1</v>
      </c>
      <c r="H312" s="135"/>
      <c r="I312" s="135">
        <v>60</v>
      </c>
      <c r="J312" s="72">
        <v>69</v>
      </c>
      <c r="K312" s="78">
        <f t="shared" si="34"/>
        <v>0</v>
      </c>
      <c r="L312" s="78">
        <f t="shared" si="35"/>
        <v>1.2</v>
      </c>
      <c r="M312" s="45">
        <f t="shared" si="36"/>
        <v>54</v>
      </c>
      <c r="N312" s="471"/>
      <c r="O312" s="471"/>
      <c r="P312" s="488"/>
      <c r="Q312" s="471"/>
      <c r="R312" s="471"/>
      <c r="S312" s="471"/>
      <c r="T312" s="471"/>
      <c r="U312" s="471"/>
      <c r="V312" s="471"/>
      <c r="W312" s="471"/>
      <c r="X312" s="471"/>
      <c r="Y312" s="471"/>
      <c r="Z312" s="471"/>
      <c r="AA312" s="471"/>
      <c r="AB312" s="471"/>
      <c r="AC312" s="471"/>
      <c r="AD312" s="74"/>
    </row>
    <row r="313" spans="1:30" s="183" customFormat="1" ht="18" customHeight="1">
      <c r="A313" s="111"/>
      <c r="B313" s="97"/>
      <c r="C313" s="98"/>
      <c r="D313" s="42">
        <v>20200009501</v>
      </c>
      <c r="E313" s="43" t="s">
        <v>455</v>
      </c>
      <c r="F313" s="44" t="s">
        <v>207</v>
      </c>
      <c r="G313" s="64">
        <v>1</v>
      </c>
      <c r="H313" s="135">
        <v>30</v>
      </c>
      <c r="I313" s="135">
        <v>60</v>
      </c>
      <c r="J313" s="72">
        <v>69</v>
      </c>
      <c r="K313" s="78">
        <f t="shared" si="34"/>
        <v>1.3</v>
      </c>
      <c r="L313" s="78">
        <f t="shared" si="35"/>
        <v>1.2</v>
      </c>
      <c r="M313" s="45">
        <f t="shared" si="36"/>
        <v>93</v>
      </c>
      <c r="N313" s="471"/>
      <c r="O313" s="471"/>
      <c r="P313" s="488"/>
      <c r="Q313" s="471"/>
      <c r="R313" s="471"/>
      <c r="S313" s="471"/>
      <c r="T313" s="471"/>
      <c r="U313" s="471"/>
      <c r="V313" s="471"/>
      <c r="W313" s="471"/>
      <c r="X313" s="471"/>
      <c r="Y313" s="471"/>
      <c r="Z313" s="471"/>
      <c r="AA313" s="471"/>
      <c r="AB313" s="471"/>
      <c r="AC313" s="471"/>
      <c r="AD313" s="74"/>
    </row>
    <row r="314" spans="1:30" ht="18" customHeight="1">
      <c r="A314" s="81"/>
      <c r="B314" s="97"/>
      <c r="C314" s="98"/>
      <c r="D314" s="42">
        <v>21100087101</v>
      </c>
      <c r="E314" s="43" t="s">
        <v>208</v>
      </c>
      <c r="F314" s="44" t="s">
        <v>203</v>
      </c>
      <c r="G314" s="64">
        <v>1</v>
      </c>
      <c r="H314" s="135">
        <v>45</v>
      </c>
      <c r="I314" s="135">
        <v>30</v>
      </c>
      <c r="J314" s="72">
        <v>25</v>
      </c>
      <c r="K314" s="78">
        <f t="shared" si="34"/>
        <v>1</v>
      </c>
      <c r="L314" s="78">
        <f t="shared" si="35"/>
        <v>1</v>
      </c>
      <c r="M314" s="45">
        <f t="shared" si="36"/>
        <v>67.5</v>
      </c>
      <c r="N314" s="445"/>
      <c r="O314" s="445"/>
      <c r="P314" s="488"/>
      <c r="Q314" s="445"/>
      <c r="R314" s="445"/>
      <c r="S314" s="445"/>
      <c r="T314" s="445"/>
      <c r="U314" s="445"/>
      <c r="V314" s="445"/>
      <c r="W314" s="445"/>
      <c r="X314" s="445"/>
      <c r="Y314" s="445"/>
      <c r="Z314" s="445"/>
      <c r="AA314" s="445"/>
      <c r="AB314" s="445"/>
      <c r="AC314" s="445"/>
      <c r="AD314" s="74"/>
    </row>
    <row r="315" spans="1:30" ht="18" customHeight="1">
      <c r="A315" s="81"/>
      <c r="B315" s="97"/>
      <c r="C315" s="98"/>
      <c r="D315" s="42">
        <v>20200090001</v>
      </c>
      <c r="E315" s="43" t="s">
        <v>209</v>
      </c>
      <c r="F315" s="44" t="s">
        <v>195</v>
      </c>
      <c r="G315" s="64">
        <v>1</v>
      </c>
      <c r="H315" s="135">
        <v>45</v>
      </c>
      <c r="I315" s="135">
        <v>30</v>
      </c>
      <c r="J315" s="72">
        <v>55</v>
      </c>
      <c r="K315" s="78">
        <f t="shared" si="34"/>
        <v>1.2</v>
      </c>
      <c r="L315" s="78">
        <f t="shared" si="35"/>
        <v>1.2</v>
      </c>
      <c r="M315" s="45">
        <f t="shared" si="36"/>
        <v>81</v>
      </c>
      <c r="N315" s="445"/>
      <c r="O315" s="445"/>
      <c r="P315" s="488"/>
      <c r="Q315" s="445"/>
      <c r="R315" s="445"/>
      <c r="S315" s="445"/>
      <c r="T315" s="445"/>
      <c r="U315" s="445"/>
      <c r="V315" s="445"/>
      <c r="W315" s="445"/>
      <c r="X315" s="445"/>
      <c r="Y315" s="445"/>
      <c r="Z315" s="445"/>
      <c r="AA315" s="445"/>
      <c r="AB315" s="445"/>
      <c r="AC315" s="445"/>
      <c r="AD315" s="74"/>
    </row>
    <row r="316" spans="1:30" ht="18" customHeight="1">
      <c r="A316" s="81"/>
      <c r="B316" s="97"/>
      <c r="C316" s="98"/>
      <c r="D316" s="42"/>
      <c r="E316" s="43" t="s">
        <v>373</v>
      </c>
      <c r="F316" s="44" t="s">
        <v>192</v>
      </c>
      <c r="G316" s="64">
        <v>2</v>
      </c>
      <c r="H316" s="135">
        <v>45</v>
      </c>
      <c r="I316" s="135">
        <v>30</v>
      </c>
      <c r="J316" s="72">
        <v>38</v>
      </c>
      <c r="K316" s="78">
        <f t="shared" si="34"/>
        <v>1.2</v>
      </c>
      <c r="L316" s="78">
        <f t="shared" si="35"/>
        <v>1.2</v>
      </c>
      <c r="M316" s="45">
        <f t="shared" si="36"/>
        <v>81</v>
      </c>
      <c r="N316" s="445"/>
      <c r="O316" s="445"/>
      <c r="P316" s="488"/>
      <c r="Q316" s="445"/>
      <c r="R316" s="445"/>
      <c r="S316" s="445"/>
      <c r="T316" s="445"/>
      <c r="U316" s="445"/>
      <c r="V316" s="445"/>
      <c r="W316" s="445"/>
      <c r="X316" s="445"/>
      <c r="Y316" s="445"/>
      <c r="Z316" s="445"/>
      <c r="AA316" s="445"/>
      <c r="AB316" s="445"/>
      <c r="AC316" s="445"/>
      <c r="AD316" s="74"/>
    </row>
    <row r="317" spans="1:30" s="170" customFormat="1" ht="18" customHeight="1">
      <c r="A317" s="111"/>
      <c r="B317" s="97"/>
      <c r="C317" s="98"/>
      <c r="D317" s="42"/>
      <c r="E317" s="43" t="s">
        <v>373</v>
      </c>
      <c r="F317" s="44" t="s">
        <v>193</v>
      </c>
      <c r="G317" s="64">
        <v>2</v>
      </c>
      <c r="H317" s="135">
        <v>45</v>
      </c>
      <c r="I317" s="135">
        <v>30</v>
      </c>
      <c r="J317" s="72">
        <v>34</v>
      </c>
      <c r="K317" s="78">
        <f t="shared" si="34"/>
        <v>1</v>
      </c>
      <c r="L317" s="78">
        <f t="shared" si="35"/>
        <v>1.1000000000000001</v>
      </c>
      <c r="M317" s="45">
        <f t="shared" si="36"/>
        <v>69.8</v>
      </c>
      <c r="N317" s="471"/>
      <c r="O317" s="471"/>
      <c r="P317" s="488"/>
      <c r="Q317" s="471"/>
      <c r="R317" s="471"/>
      <c r="S317" s="471"/>
      <c r="T317" s="471"/>
      <c r="U317" s="471"/>
      <c r="V317" s="471"/>
      <c r="W317" s="471"/>
      <c r="X317" s="471"/>
      <c r="Y317" s="471"/>
      <c r="Z317" s="471"/>
      <c r="AA317" s="471"/>
      <c r="AB317" s="471"/>
      <c r="AC317" s="471"/>
      <c r="AD317" s="74"/>
    </row>
    <row r="318" spans="1:30" ht="18" customHeight="1">
      <c r="A318" s="81"/>
      <c r="B318" s="97"/>
      <c r="C318" s="98"/>
      <c r="D318" s="42"/>
      <c r="E318" s="43" t="s">
        <v>376</v>
      </c>
      <c r="F318" s="44" t="s">
        <v>207</v>
      </c>
      <c r="G318" s="64">
        <v>2</v>
      </c>
      <c r="H318" s="64">
        <v>30</v>
      </c>
      <c r="I318" s="64"/>
      <c r="J318" s="72">
        <v>50</v>
      </c>
      <c r="K318" s="78">
        <f t="shared" si="34"/>
        <v>1.2</v>
      </c>
      <c r="L318" s="78">
        <f t="shared" si="35"/>
        <v>0</v>
      </c>
      <c r="M318" s="45">
        <f t="shared" si="36"/>
        <v>36</v>
      </c>
      <c r="N318" s="445"/>
      <c r="O318" s="445"/>
      <c r="P318" s="488"/>
      <c r="Q318" s="445"/>
      <c r="R318" s="445"/>
      <c r="S318" s="445"/>
      <c r="T318" s="445"/>
      <c r="U318" s="445"/>
      <c r="V318" s="445"/>
      <c r="W318" s="445"/>
      <c r="X318" s="445"/>
      <c r="Y318" s="445"/>
      <c r="Z318" s="445"/>
      <c r="AA318" s="445"/>
      <c r="AB318" s="445"/>
      <c r="AC318" s="445"/>
      <c r="AD318" s="74"/>
    </row>
    <row r="319" spans="1:30" s="170" customFormat="1" ht="18" customHeight="1">
      <c r="A319" s="111"/>
      <c r="B319" s="97"/>
      <c r="C319" s="98"/>
      <c r="D319" s="42"/>
      <c r="E319" s="43" t="s">
        <v>456</v>
      </c>
      <c r="F319" s="44" t="s">
        <v>452</v>
      </c>
      <c r="G319" s="64">
        <v>2</v>
      </c>
      <c r="H319" s="64"/>
      <c r="I319" s="64">
        <v>30</v>
      </c>
      <c r="J319" s="72">
        <v>50</v>
      </c>
      <c r="K319" s="78">
        <f t="shared" si="34"/>
        <v>0</v>
      </c>
      <c r="L319" s="78">
        <f t="shared" si="35"/>
        <v>1.2</v>
      </c>
      <c r="M319" s="45">
        <f t="shared" si="36"/>
        <v>27</v>
      </c>
      <c r="N319" s="471"/>
      <c r="O319" s="471"/>
      <c r="P319" s="488"/>
      <c r="Q319" s="471"/>
      <c r="R319" s="471"/>
      <c r="S319" s="471"/>
      <c r="T319" s="471"/>
      <c r="U319" s="471"/>
      <c r="V319" s="471"/>
      <c r="W319" s="471"/>
      <c r="X319" s="471"/>
      <c r="Y319" s="471"/>
      <c r="Z319" s="471"/>
      <c r="AA319" s="471"/>
      <c r="AB319" s="471"/>
      <c r="AC319" s="471"/>
      <c r="AD319" s="74"/>
    </row>
    <row r="320" spans="1:30" ht="18" customHeight="1">
      <c r="A320" s="111"/>
      <c r="B320" s="97"/>
      <c r="C320" s="98"/>
      <c r="D320" s="42"/>
      <c r="E320" s="43" t="s">
        <v>457</v>
      </c>
      <c r="F320" s="44" t="s">
        <v>453</v>
      </c>
      <c r="G320" s="64">
        <v>2</v>
      </c>
      <c r="H320" s="64"/>
      <c r="I320" s="64">
        <v>30</v>
      </c>
      <c r="J320" s="72">
        <v>50</v>
      </c>
      <c r="K320" s="78">
        <f t="shared" si="34"/>
        <v>0</v>
      </c>
      <c r="L320" s="78">
        <f t="shared" si="35"/>
        <v>1.2</v>
      </c>
      <c r="M320" s="45">
        <f t="shared" si="36"/>
        <v>27</v>
      </c>
      <c r="N320" s="471"/>
      <c r="O320" s="471"/>
      <c r="P320" s="488"/>
      <c r="Q320" s="471"/>
      <c r="R320" s="471"/>
      <c r="S320" s="471"/>
      <c r="T320" s="471"/>
      <c r="U320" s="471"/>
      <c r="V320" s="471"/>
      <c r="W320" s="471"/>
      <c r="X320" s="471"/>
      <c r="Y320" s="471"/>
      <c r="Z320" s="471"/>
      <c r="AA320" s="471"/>
      <c r="AB320" s="471"/>
      <c r="AC320" s="471"/>
      <c r="AD320" s="74"/>
    </row>
    <row r="321" spans="1:30" s="183" customFormat="1" ht="18" customHeight="1">
      <c r="A321" s="111"/>
      <c r="B321" s="97"/>
      <c r="C321" s="98"/>
      <c r="D321" s="42"/>
      <c r="E321" s="43" t="s">
        <v>512</v>
      </c>
      <c r="F321" s="44" t="s">
        <v>207</v>
      </c>
      <c r="G321" s="64">
        <v>2</v>
      </c>
      <c r="H321" s="135">
        <v>15</v>
      </c>
      <c r="I321" s="135"/>
      <c r="J321" s="72">
        <v>50</v>
      </c>
      <c r="K321" s="78">
        <f t="shared" si="34"/>
        <v>1.2</v>
      </c>
      <c r="L321" s="78">
        <f t="shared" si="35"/>
        <v>0</v>
      </c>
      <c r="M321" s="45">
        <f t="shared" si="36"/>
        <v>18</v>
      </c>
      <c r="N321" s="471"/>
      <c r="O321" s="471"/>
      <c r="P321" s="488"/>
      <c r="Q321" s="471"/>
      <c r="R321" s="471"/>
      <c r="S321" s="471"/>
      <c r="T321" s="471"/>
      <c r="U321" s="471"/>
      <c r="V321" s="471"/>
      <c r="W321" s="471"/>
      <c r="X321" s="471"/>
      <c r="Y321" s="471"/>
      <c r="Z321" s="471"/>
      <c r="AA321" s="471"/>
      <c r="AB321" s="471"/>
      <c r="AC321" s="471"/>
      <c r="AD321" s="74"/>
    </row>
    <row r="322" spans="1:30" s="183" customFormat="1" ht="18" customHeight="1">
      <c r="A322" s="111"/>
      <c r="B322" s="97"/>
      <c r="C322" s="98"/>
      <c r="D322" s="42"/>
      <c r="E322" s="43" t="s">
        <v>458</v>
      </c>
      <c r="F322" s="44" t="s">
        <v>452</v>
      </c>
      <c r="G322" s="64">
        <v>2</v>
      </c>
      <c r="H322" s="135"/>
      <c r="I322" s="135">
        <v>30</v>
      </c>
      <c r="J322" s="72">
        <v>50</v>
      </c>
      <c r="K322" s="78">
        <f t="shared" si="34"/>
        <v>0</v>
      </c>
      <c r="L322" s="78">
        <f t="shared" si="35"/>
        <v>1.2</v>
      </c>
      <c r="M322" s="45">
        <f t="shared" si="36"/>
        <v>27</v>
      </c>
      <c r="N322" s="471"/>
      <c r="O322" s="471"/>
      <c r="P322" s="488"/>
      <c r="Q322" s="471"/>
      <c r="R322" s="471"/>
      <c r="S322" s="471"/>
      <c r="T322" s="471"/>
      <c r="U322" s="471"/>
      <c r="V322" s="471"/>
      <c r="W322" s="471"/>
      <c r="X322" s="471"/>
      <c r="Y322" s="471"/>
      <c r="Z322" s="471"/>
      <c r="AA322" s="471"/>
      <c r="AB322" s="471"/>
      <c r="AC322" s="471"/>
      <c r="AD322" s="74"/>
    </row>
    <row r="323" spans="1:30" s="183" customFormat="1" ht="18" customHeight="1">
      <c r="A323" s="111"/>
      <c r="B323" s="97"/>
      <c r="C323" s="98"/>
      <c r="D323" s="42"/>
      <c r="E323" s="43" t="s">
        <v>459</v>
      </c>
      <c r="F323" s="44" t="s">
        <v>453</v>
      </c>
      <c r="G323" s="64">
        <v>2</v>
      </c>
      <c r="H323" s="135"/>
      <c r="I323" s="135">
        <v>30</v>
      </c>
      <c r="J323" s="72">
        <v>50</v>
      </c>
      <c r="K323" s="78">
        <f t="shared" si="34"/>
        <v>0</v>
      </c>
      <c r="L323" s="78">
        <f t="shared" si="35"/>
        <v>1.2</v>
      </c>
      <c r="M323" s="45">
        <f t="shared" si="36"/>
        <v>27</v>
      </c>
      <c r="N323" s="471"/>
      <c r="O323" s="471"/>
      <c r="P323" s="488"/>
      <c r="Q323" s="471"/>
      <c r="R323" s="471"/>
      <c r="S323" s="471"/>
      <c r="T323" s="471"/>
      <c r="U323" s="471"/>
      <c r="V323" s="471"/>
      <c r="W323" s="471"/>
      <c r="X323" s="471"/>
      <c r="Y323" s="471"/>
      <c r="Z323" s="471"/>
      <c r="AA323" s="471"/>
      <c r="AB323" s="471"/>
      <c r="AC323" s="471"/>
      <c r="AD323" s="74"/>
    </row>
    <row r="324" spans="1:30" s="183" customFormat="1" ht="18" customHeight="1">
      <c r="A324" s="111"/>
      <c r="B324" s="97"/>
      <c r="C324" s="98"/>
      <c r="D324" s="42"/>
      <c r="E324" s="43" t="s">
        <v>377</v>
      </c>
      <c r="F324" s="44" t="s">
        <v>195</v>
      </c>
      <c r="G324" s="64">
        <v>2</v>
      </c>
      <c r="H324" s="135">
        <v>30</v>
      </c>
      <c r="I324" s="135">
        <v>30</v>
      </c>
      <c r="J324" s="72">
        <v>30</v>
      </c>
      <c r="K324" s="78">
        <f t="shared" si="34"/>
        <v>1</v>
      </c>
      <c r="L324" s="78">
        <f t="shared" si="35"/>
        <v>1.1000000000000001</v>
      </c>
      <c r="M324" s="45">
        <f t="shared" si="36"/>
        <v>54.8</v>
      </c>
      <c r="N324" s="471"/>
      <c r="O324" s="471"/>
      <c r="P324" s="488"/>
      <c r="Q324" s="471"/>
      <c r="R324" s="471"/>
      <c r="S324" s="471"/>
      <c r="T324" s="471"/>
      <c r="U324" s="471"/>
      <c r="V324" s="471"/>
      <c r="W324" s="471"/>
      <c r="X324" s="471"/>
      <c r="Y324" s="471"/>
      <c r="Z324" s="471"/>
      <c r="AA324" s="471"/>
      <c r="AB324" s="471"/>
      <c r="AC324" s="471"/>
      <c r="AD324" s="74"/>
    </row>
    <row r="325" spans="1:30" ht="18" customHeight="1">
      <c r="A325" s="111"/>
      <c r="B325" s="97"/>
      <c r="C325" s="98"/>
      <c r="D325" s="42"/>
      <c r="E325" s="43" t="s">
        <v>383</v>
      </c>
      <c r="F325" s="44" t="s">
        <v>370</v>
      </c>
      <c r="G325" s="64">
        <v>2</v>
      </c>
      <c r="H325" s="135">
        <v>15</v>
      </c>
      <c r="I325" s="135">
        <v>60</v>
      </c>
      <c r="J325" s="72">
        <v>25</v>
      </c>
      <c r="K325" s="78">
        <f t="shared" si="34"/>
        <v>1</v>
      </c>
      <c r="L325" s="78">
        <f t="shared" si="35"/>
        <v>1</v>
      </c>
      <c r="M325" s="45">
        <f t="shared" si="36"/>
        <v>60</v>
      </c>
      <c r="N325" s="471"/>
      <c r="O325" s="471"/>
      <c r="P325" s="488"/>
      <c r="Q325" s="471"/>
      <c r="R325" s="471"/>
      <c r="S325" s="471"/>
      <c r="T325" s="471"/>
      <c r="U325" s="471"/>
      <c r="V325" s="471"/>
      <c r="W325" s="471"/>
      <c r="X325" s="471"/>
      <c r="Y325" s="471"/>
      <c r="Z325" s="471"/>
      <c r="AA325" s="471"/>
      <c r="AB325" s="471"/>
      <c r="AC325" s="471"/>
      <c r="AD325" s="74"/>
    </row>
    <row r="326" spans="1:30" ht="18" customHeight="1">
      <c r="A326" s="111"/>
      <c r="B326" s="97"/>
      <c r="C326" s="98"/>
      <c r="D326" s="42"/>
      <c r="E326" s="43" t="s">
        <v>384</v>
      </c>
      <c r="F326" s="44" t="s">
        <v>370</v>
      </c>
      <c r="G326" s="128">
        <v>2</v>
      </c>
      <c r="H326" s="135">
        <v>45</v>
      </c>
      <c r="I326" s="135">
        <v>30</v>
      </c>
      <c r="J326" s="72">
        <v>25</v>
      </c>
      <c r="K326" s="78">
        <f t="shared" si="34"/>
        <v>1</v>
      </c>
      <c r="L326" s="78">
        <f t="shared" si="35"/>
        <v>1</v>
      </c>
      <c r="M326" s="45">
        <f t="shared" si="36"/>
        <v>67.5</v>
      </c>
      <c r="N326" s="471"/>
      <c r="O326" s="471"/>
      <c r="P326" s="488"/>
      <c r="Q326" s="471"/>
      <c r="R326" s="471"/>
      <c r="S326" s="471"/>
      <c r="T326" s="471"/>
      <c r="U326" s="471"/>
      <c r="V326" s="471"/>
      <c r="W326" s="471"/>
      <c r="X326" s="471"/>
      <c r="Y326" s="471"/>
      <c r="Z326" s="471"/>
      <c r="AA326" s="471"/>
      <c r="AB326" s="471"/>
      <c r="AC326" s="471"/>
      <c r="AD326" s="74"/>
    </row>
    <row r="327" spans="1:30" s="263" customFormat="1" ht="18" hidden="1" customHeight="1">
      <c r="A327" s="111"/>
      <c r="B327" s="97"/>
      <c r="C327" s="98"/>
      <c r="D327" s="42"/>
      <c r="E327" s="43"/>
      <c r="F327" s="44"/>
      <c r="G327" s="128"/>
      <c r="H327" s="135"/>
      <c r="I327" s="135"/>
      <c r="J327" s="72"/>
      <c r="K327" s="78"/>
      <c r="L327" s="78"/>
      <c r="M327" s="45"/>
      <c r="N327" s="471"/>
      <c r="O327" s="471"/>
      <c r="P327" s="488"/>
      <c r="Q327" s="471"/>
      <c r="R327" s="471"/>
      <c r="S327" s="471"/>
      <c r="T327" s="471"/>
      <c r="U327" s="471"/>
      <c r="V327" s="471"/>
      <c r="W327" s="471"/>
      <c r="X327" s="471"/>
      <c r="Y327" s="471"/>
      <c r="Z327" s="471"/>
      <c r="AA327" s="471"/>
      <c r="AB327" s="471"/>
      <c r="AC327" s="471"/>
      <c r="AD327" s="74"/>
    </row>
    <row r="328" spans="1:30" ht="18" hidden="1" customHeight="1">
      <c r="A328" s="111"/>
      <c r="B328" s="97"/>
      <c r="C328" s="98"/>
      <c r="D328" s="42"/>
      <c r="E328" s="43"/>
      <c r="F328" s="44"/>
      <c r="G328" s="128"/>
      <c r="H328" s="135"/>
      <c r="I328" s="135"/>
      <c r="J328" s="72"/>
      <c r="K328" s="78"/>
      <c r="L328" s="78"/>
      <c r="M328" s="45"/>
      <c r="N328" s="471"/>
      <c r="O328" s="471"/>
      <c r="P328" s="488"/>
      <c r="Q328" s="471"/>
      <c r="R328" s="471"/>
      <c r="S328" s="471"/>
      <c r="T328" s="471"/>
      <c r="U328" s="471"/>
      <c r="V328" s="471"/>
      <c r="W328" s="471"/>
      <c r="X328" s="471"/>
      <c r="Y328" s="471"/>
      <c r="Z328" s="471"/>
      <c r="AA328" s="471"/>
      <c r="AB328" s="471"/>
      <c r="AC328" s="471"/>
      <c r="AD328" s="74"/>
    </row>
    <row r="329" spans="1:30" ht="18" customHeight="1">
      <c r="A329" s="94">
        <v>16</v>
      </c>
      <c r="B329" s="258" t="s">
        <v>104</v>
      </c>
      <c r="C329" s="259" t="s">
        <v>105</v>
      </c>
      <c r="D329" s="42">
        <v>20200015202</v>
      </c>
      <c r="E329" s="43" t="s">
        <v>199</v>
      </c>
      <c r="F329" s="44" t="s">
        <v>235</v>
      </c>
      <c r="G329" s="138">
        <v>1</v>
      </c>
      <c r="H329" s="136">
        <v>45</v>
      </c>
      <c r="I329" s="136">
        <v>30</v>
      </c>
      <c r="J329" s="96">
        <v>30</v>
      </c>
      <c r="K329" s="78">
        <f t="shared" si="31"/>
        <v>1</v>
      </c>
      <c r="L329" s="78">
        <f t="shared" si="32"/>
        <v>1.1000000000000001</v>
      </c>
      <c r="M329" s="45">
        <f t="shared" si="33"/>
        <v>69.8</v>
      </c>
      <c r="N329" s="479">
        <v>64.5</v>
      </c>
      <c r="O329" s="463">
        <v>0</v>
      </c>
      <c r="P329" s="487">
        <f>SUM(M329:M348)+N329+O329</f>
        <v>1011.2</v>
      </c>
      <c r="Q329" s="463">
        <v>0</v>
      </c>
      <c r="R329" s="457"/>
      <c r="S329" s="461">
        <v>430</v>
      </c>
      <c r="T329" s="463">
        <v>430</v>
      </c>
      <c r="U329" s="461">
        <v>112</v>
      </c>
      <c r="V329" s="459">
        <v>112</v>
      </c>
      <c r="W329" s="461">
        <v>56</v>
      </c>
      <c r="X329" s="463">
        <v>56</v>
      </c>
      <c r="Y329" s="457">
        <f>ROUND((P329-T329),1)</f>
        <v>581.20000000000005</v>
      </c>
      <c r="Z329" s="465">
        <f>IF(OR(SUM(V329:V348)="",SUM(Q329:Q348)=""),0,IF(OR(SUM(U329:U348)=320,SUM(V329:V348)&gt;0),ROUND((SUM(Q329:Q348)-SUM(V329:V348)),1),0))</f>
        <v>-112</v>
      </c>
      <c r="AA329" s="465">
        <f>IF(OR(SUM(X329:X348)="",SUM(R329:R348)=""),0,IF(OR(SUM(W329:W348)=160,SUM(X329:X348)&gt;0),ROUND((SUM(R329:R348)-SUM(X329:X348)),1),0))</f>
        <v>-56</v>
      </c>
      <c r="AB329" s="483"/>
      <c r="AC329" s="472">
        <f>SUM(Y329:AA348)</f>
        <v>413.20000000000005</v>
      </c>
      <c r="AD329" s="74"/>
    </row>
    <row r="330" spans="1:30" ht="18" customHeight="1">
      <c r="A330" s="81"/>
      <c r="B330" s="97"/>
      <c r="C330" s="98"/>
      <c r="D330" s="42">
        <v>21100015203</v>
      </c>
      <c r="E330" s="43" t="s">
        <v>199</v>
      </c>
      <c r="F330" s="44" t="s">
        <v>168</v>
      </c>
      <c r="G330" s="138">
        <v>1</v>
      </c>
      <c r="H330" s="136">
        <v>45</v>
      </c>
      <c r="I330" s="136">
        <v>30</v>
      </c>
      <c r="J330" s="96">
        <v>21</v>
      </c>
      <c r="K330" s="78">
        <f t="shared" si="31"/>
        <v>1</v>
      </c>
      <c r="L330" s="78">
        <f t="shared" si="32"/>
        <v>1</v>
      </c>
      <c r="M330" s="45">
        <f t="shared" si="33"/>
        <v>67.5</v>
      </c>
      <c r="N330" s="445"/>
      <c r="O330" s="445"/>
      <c r="P330" s="488"/>
      <c r="Q330" s="445"/>
      <c r="R330" s="445"/>
      <c r="S330" s="445"/>
      <c r="T330" s="445"/>
      <c r="U330" s="445"/>
      <c r="V330" s="445"/>
      <c r="W330" s="445"/>
      <c r="X330" s="445"/>
      <c r="Y330" s="445"/>
      <c r="Z330" s="445"/>
      <c r="AA330" s="445"/>
      <c r="AB330" s="445"/>
      <c r="AC330" s="445"/>
      <c r="AD330" s="74"/>
    </row>
    <row r="331" spans="1:30" ht="18" customHeight="1">
      <c r="A331" s="81"/>
      <c r="B331" s="97"/>
      <c r="C331" s="98"/>
      <c r="D331" s="42">
        <v>21100180501</v>
      </c>
      <c r="E331" s="43" t="s">
        <v>281</v>
      </c>
      <c r="F331" s="44" t="s">
        <v>170</v>
      </c>
      <c r="G331" s="138">
        <v>1</v>
      </c>
      <c r="H331" s="136">
        <v>30</v>
      </c>
      <c r="I331" s="136"/>
      <c r="J331" s="96">
        <v>67</v>
      </c>
      <c r="K331" s="78">
        <f t="shared" si="31"/>
        <v>1.3</v>
      </c>
      <c r="L331" s="78">
        <f t="shared" si="32"/>
        <v>0</v>
      </c>
      <c r="M331" s="45">
        <f t="shared" si="33"/>
        <v>39</v>
      </c>
      <c r="N331" s="445"/>
      <c r="O331" s="445"/>
      <c r="P331" s="488"/>
      <c r="Q331" s="445"/>
      <c r="R331" s="445"/>
      <c r="S331" s="445"/>
      <c r="T331" s="445"/>
      <c r="U331" s="445"/>
      <c r="V331" s="445"/>
      <c r="W331" s="445"/>
      <c r="X331" s="445"/>
      <c r="Y331" s="445"/>
      <c r="Z331" s="445"/>
      <c r="AA331" s="445"/>
      <c r="AB331" s="445"/>
      <c r="AC331" s="445"/>
      <c r="AD331" s="74"/>
    </row>
    <row r="332" spans="1:30" s="170" customFormat="1" ht="18" customHeight="1">
      <c r="A332" s="111"/>
      <c r="B332" s="97"/>
      <c r="C332" s="98"/>
      <c r="D332" s="42">
        <v>21100180501</v>
      </c>
      <c r="E332" s="43" t="s">
        <v>359</v>
      </c>
      <c r="F332" s="44" t="s">
        <v>170</v>
      </c>
      <c r="G332" s="138">
        <v>1</v>
      </c>
      <c r="H332" s="136"/>
      <c r="I332" s="136">
        <v>30</v>
      </c>
      <c r="J332" s="96">
        <v>30</v>
      </c>
      <c r="K332" s="78">
        <f t="shared" si="31"/>
        <v>0</v>
      </c>
      <c r="L332" s="78">
        <f t="shared" si="32"/>
        <v>1.1000000000000001</v>
      </c>
      <c r="M332" s="45">
        <f t="shared" si="33"/>
        <v>24.8</v>
      </c>
      <c r="N332" s="471"/>
      <c r="O332" s="471"/>
      <c r="P332" s="488"/>
      <c r="Q332" s="471"/>
      <c r="R332" s="471"/>
      <c r="S332" s="471"/>
      <c r="T332" s="471"/>
      <c r="U332" s="471"/>
      <c r="V332" s="471"/>
      <c r="W332" s="471"/>
      <c r="X332" s="471"/>
      <c r="Y332" s="471"/>
      <c r="Z332" s="471"/>
      <c r="AA332" s="471"/>
      <c r="AB332" s="471"/>
      <c r="AC332" s="471"/>
      <c r="AD332" s="74"/>
    </row>
    <row r="333" spans="1:30" s="170" customFormat="1" ht="18" customHeight="1">
      <c r="A333" s="111"/>
      <c r="B333" s="97"/>
      <c r="C333" s="98"/>
      <c r="D333" s="42">
        <v>21100180501</v>
      </c>
      <c r="E333" s="43" t="s">
        <v>360</v>
      </c>
      <c r="F333" s="44" t="s">
        <v>170</v>
      </c>
      <c r="G333" s="138">
        <v>1</v>
      </c>
      <c r="H333" s="136"/>
      <c r="I333" s="136">
        <v>30</v>
      </c>
      <c r="J333" s="96">
        <v>30</v>
      </c>
      <c r="K333" s="78">
        <f t="shared" si="31"/>
        <v>0</v>
      </c>
      <c r="L333" s="78">
        <f t="shared" si="32"/>
        <v>1.1000000000000001</v>
      </c>
      <c r="M333" s="45">
        <f t="shared" si="33"/>
        <v>24.8</v>
      </c>
      <c r="N333" s="471"/>
      <c r="O333" s="471"/>
      <c r="P333" s="488"/>
      <c r="Q333" s="471"/>
      <c r="R333" s="471"/>
      <c r="S333" s="471"/>
      <c r="T333" s="471"/>
      <c r="U333" s="471"/>
      <c r="V333" s="471"/>
      <c r="W333" s="471"/>
      <c r="X333" s="471"/>
      <c r="Y333" s="471"/>
      <c r="Z333" s="471"/>
      <c r="AA333" s="471"/>
      <c r="AB333" s="471"/>
      <c r="AC333" s="471"/>
      <c r="AD333" s="74"/>
    </row>
    <row r="334" spans="1:30" ht="18" customHeight="1">
      <c r="A334" s="81"/>
      <c r="B334" s="97"/>
      <c r="C334" s="98"/>
      <c r="D334" s="42">
        <v>71400119909</v>
      </c>
      <c r="E334" s="43" t="s">
        <v>159</v>
      </c>
      <c r="F334" s="44" t="s">
        <v>282</v>
      </c>
      <c r="G334" s="138">
        <v>1</v>
      </c>
      <c r="H334" s="136">
        <v>30</v>
      </c>
      <c r="I334" s="136">
        <v>60</v>
      </c>
      <c r="J334" s="96">
        <v>35</v>
      </c>
      <c r="K334" s="78">
        <f t="shared" si="31"/>
        <v>1</v>
      </c>
      <c r="L334" s="78">
        <f t="shared" si="32"/>
        <v>1.1000000000000001</v>
      </c>
      <c r="M334" s="45">
        <f t="shared" si="33"/>
        <v>79.5</v>
      </c>
      <c r="N334" s="445"/>
      <c r="O334" s="445"/>
      <c r="P334" s="488"/>
      <c r="Q334" s="445"/>
      <c r="R334" s="445"/>
      <c r="S334" s="445"/>
      <c r="T334" s="445"/>
      <c r="U334" s="445"/>
      <c r="V334" s="445"/>
      <c r="W334" s="445"/>
      <c r="X334" s="445"/>
      <c r="Y334" s="445"/>
      <c r="Z334" s="445"/>
      <c r="AA334" s="445"/>
      <c r="AB334" s="445"/>
      <c r="AC334" s="445"/>
      <c r="AD334" s="74"/>
    </row>
    <row r="335" spans="1:30" ht="18" customHeight="1">
      <c r="A335" s="81"/>
      <c r="B335" s="97"/>
      <c r="C335" s="98"/>
      <c r="D335" s="42">
        <v>71400119909</v>
      </c>
      <c r="E335" s="43" t="s">
        <v>159</v>
      </c>
      <c r="F335" s="44" t="s">
        <v>283</v>
      </c>
      <c r="G335" s="138">
        <v>1</v>
      </c>
      <c r="H335" s="136">
        <v>30</v>
      </c>
      <c r="I335" s="136">
        <v>60</v>
      </c>
      <c r="J335" s="96">
        <v>35</v>
      </c>
      <c r="K335" s="78">
        <f t="shared" si="31"/>
        <v>1</v>
      </c>
      <c r="L335" s="78">
        <f t="shared" si="32"/>
        <v>1.1000000000000001</v>
      </c>
      <c r="M335" s="45">
        <f t="shared" si="33"/>
        <v>79.5</v>
      </c>
      <c r="N335" s="445"/>
      <c r="O335" s="445"/>
      <c r="P335" s="488"/>
      <c r="Q335" s="445"/>
      <c r="R335" s="445"/>
      <c r="S335" s="445"/>
      <c r="T335" s="445"/>
      <c r="U335" s="445"/>
      <c r="V335" s="445"/>
      <c r="W335" s="445"/>
      <c r="X335" s="445"/>
      <c r="Y335" s="445"/>
      <c r="Z335" s="445"/>
      <c r="AA335" s="445"/>
      <c r="AB335" s="445"/>
      <c r="AC335" s="445"/>
      <c r="AD335" s="74"/>
    </row>
    <row r="336" spans="1:30" ht="18" customHeight="1">
      <c r="A336" s="81"/>
      <c r="B336" s="97"/>
      <c r="C336" s="98"/>
      <c r="D336" s="42"/>
      <c r="E336" s="43" t="s">
        <v>216</v>
      </c>
      <c r="F336" s="44" t="s">
        <v>170</v>
      </c>
      <c r="G336" s="138"/>
      <c r="H336" s="136"/>
      <c r="I336" s="136"/>
      <c r="J336" s="96"/>
      <c r="K336" s="78">
        <f t="shared" si="31"/>
        <v>0</v>
      </c>
      <c r="L336" s="78">
        <f t="shared" si="32"/>
        <v>0</v>
      </c>
      <c r="M336" s="45">
        <f t="shared" si="33"/>
        <v>0</v>
      </c>
      <c r="N336" s="445"/>
      <c r="O336" s="445"/>
      <c r="P336" s="488"/>
      <c r="Q336" s="445"/>
      <c r="R336" s="445"/>
      <c r="S336" s="445"/>
      <c r="T336" s="445"/>
      <c r="U336" s="445"/>
      <c r="V336" s="445"/>
      <c r="W336" s="445"/>
      <c r="X336" s="445"/>
      <c r="Y336" s="445"/>
      <c r="Z336" s="445"/>
      <c r="AA336" s="445"/>
      <c r="AB336" s="445"/>
      <c r="AC336" s="445"/>
      <c r="AD336" s="74"/>
    </row>
    <row r="337" spans="1:30" ht="18" customHeight="1">
      <c r="A337" s="81"/>
      <c r="B337" s="97"/>
      <c r="C337" s="98"/>
      <c r="D337" s="42">
        <v>21100015201</v>
      </c>
      <c r="E337" s="43" t="s">
        <v>199</v>
      </c>
      <c r="F337" s="44" t="s">
        <v>258</v>
      </c>
      <c r="G337" s="138">
        <v>2</v>
      </c>
      <c r="H337" s="136">
        <v>45</v>
      </c>
      <c r="I337" s="136">
        <v>30</v>
      </c>
      <c r="J337" s="96">
        <v>40</v>
      </c>
      <c r="K337" s="78">
        <f t="shared" si="31"/>
        <v>1.2</v>
      </c>
      <c r="L337" s="78">
        <f t="shared" si="32"/>
        <v>1.2</v>
      </c>
      <c r="M337" s="45">
        <f t="shared" si="33"/>
        <v>81</v>
      </c>
      <c r="N337" s="445"/>
      <c r="O337" s="445"/>
      <c r="P337" s="488"/>
      <c r="Q337" s="445"/>
      <c r="R337" s="445"/>
      <c r="S337" s="445"/>
      <c r="T337" s="445"/>
      <c r="U337" s="445"/>
      <c r="V337" s="445"/>
      <c r="W337" s="445"/>
      <c r="X337" s="445"/>
      <c r="Y337" s="445"/>
      <c r="Z337" s="445"/>
      <c r="AA337" s="445"/>
      <c r="AB337" s="445"/>
      <c r="AC337" s="445"/>
      <c r="AD337" s="74"/>
    </row>
    <row r="338" spans="1:30" ht="18" customHeight="1">
      <c r="A338" s="111"/>
      <c r="B338" s="97"/>
      <c r="C338" s="98"/>
      <c r="D338" s="42">
        <v>21100119928</v>
      </c>
      <c r="E338" s="43" t="s">
        <v>159</v>
      </c>
      <c r="F338" s="44" t="s">
        <v>145</v>
      </c>
      <c r="G338" s="64">
        <v>2</v>
      </c>
      <c r="H338" s="292">
        <v>30</v>
      </c>
      <c r="I338" s="135">
        <v>60</v>
      </c>
      <c r="J338" s="72">
        <v>40</v>
      </c>
      <c r="K338" s="78">
        <f t="shared" si="31"/>
        <v>1.2</v>
      </c>
      <c r="L338" s="78">
        <f t="shared" si="32"/>
        <v>1.2</v>
      </c>
      <c r="M338" s="45">
        <f t="shared" si="33"/>
        <v>90</v>
      </c>
      <c r="N338" s="471"/>
      <c r="O338" s="471"/>
      <c r="P338" s="488"/>
      <c r="Q338" s="471"/>
      <c r="R338" s="471"/>
      <c r="S338" s="471"/>
      <c r="T338" s="471"/>
      <c r="U338" s="471"/>
      <c r="V338" s="471"/>
      <c r="W338" s="471"/>
      <c r="X338" s="471"/>
      <c r="Y338" s="471"/>
      <c r="Z338" s="471"/>
      <c r="AA338" s="471"/>
      <c r="AB338" s="471"/>
      <c r="AC338" s="471"/>
      <c r="AD338" s="74"/>
    </row>
    <row r="339" spans="1:30" ht="18" customHeight="1">
      <c r="A339" s="111"/>
      <c r="B339" s="97"/>
      <c r="C339" s="98"/>
      <c r="D339" s="42">
        <v>21100119903</v>
      </c>
      <c r="E339" s="43" t="s">
        <v>159</v>
      </c>
      <c r="F339" s="44" t="s">
        <v>495</v>
      </c>
      <c r="G339" s="64">
        <v>2</v>
      </c>
      <c r="H339" s="292">
        <v>30</v>
      </c>
      <c r="I339" s="135">
        <v>60</v>
      </c>
      <c r="J339" s="72">
        <v>40</v>
      </c>
      <c r="K339" s="78">
        <f t="shared" si="31"/>
        <v>1.2</v>
      </c>
      <c r="L339" s="78">
        <f t="shared" si="32"/>
        <v>1.2</v>
      </c>
      <c r="M339" s="45">
        <f t="shared" si="33"/>
        <v>90</v>
      </c>
      <c r="N339" s="471"/>
      <c r="O339" s="471"/>
      <c r="P339" s="488"/>
      <c r="Q339" s="471"/>
      <c r="R339" s="471"/>
      <c r="S339" s="471"/>
      <c r="T339" s="471"/>
      <c r="U339" s="471"/>
      <c r="V339" s="471"/>
      <c r="W339" s="471"/>
      <c r="X339" s="471"/>
      <c r="Y339" s="471"/>
      <c r="Z339" s="471"/>
      <c r="AA339" s="471"/>
      <c r="AB339" s="471"/>
      <c r="AC339" s="471"/>
      <c r="AD339" s="74"/>
    </row>
    <row r="340" spans="1:30" ht="18" customHeight="1">
      <c r="A340" s="111"/>
      <c r="B340" s="97"/>
      <c r="C340" s="98"/>
      <c r="D340" s="42">
        <v>21100119910</v>
      </c>
      <c r="E340" s="43" t="s">
        <v>159</v>
      </c>
      <c r="F340" s="44" t="s">
        <v>496</v>
      </c>
      <c r="G340" s="138">
        <v>2</v>
      </c>
      <c r="H340" s="136">
        <v>30</v>
      </c>
      <c r="I340" s="136">
        <v>60</v>
      </c>
      <c r="J340" s="96">
        <v>40</v>
      </c>
      <c r="K340" s="78">
        <f t="shared" si="31"/>
        <v>1.2</v>
      </c>
      <c r="L340" s="78">
        <f t="shared" si="32"/>
        <v>1.2</v>
      </c>
      <c r="M340" s="45">
        <f t="shared" si="33"/>
        <v>90</v>
      </c>
      <c r="N340" s="471"/>
      <c r="O340" s="471"/>
      <c r="P340" s="488"/>
      <c r="Q340" s="471"/>
      <c r="R340" s="471"/>
      <c r="S340" s="471"/>
      <c r="T340" s="471"/>
      <c r="U340" s="471"/>
      <c r="V340" s="471"/>
      <c r="W340" s="471"/>
      <c r="X340" s="471"/>
      <c r="Y340" s="471"/>
      <c r="Z340" s="471"/>
      <c r="AA340" s="471"/>
      <c r="AB340" s="471"/>
      <c r="AC340" s="471"/>
      <c r="AD340" s="74"/>
    </row>
    <row r="341" spans="1:30" s="170" customFormat="1" ht="18" customHeight="1">
      <c r="A341" s="111"/>
      <c r="B341" s="97"/>
      <c r="C341" s="98"/>
      <c r="D341" s="42">
        <v>21100015203</v>
      </c>
      <c r="E341" s="43" t="s">
        <v>497</v>
      </c>
      <c r="F341" s="44" t="s">
        <v>181</v>
      </c>
      <c r="G341" s="138">
        <v>2</v>
      </c>
      <c r="H341" s="136">
        <v>30</v>
      </c>
      <c r="I341" s="136">
        <v>30</v>
      </c>
      <c r="J341" s="96">
        <v>50</v>
      </c>
      <c r="K341" s="78">
        <f t="shared" si="31"/>
        <v>1.2</v>
      </c>
      <c r="L341" s="78">
        <f t="shared" si="32"/>
        <v>1.2</v>
      </c>
      <c r="M341" s="45">
        <f t="shared" si="33"/>
        <v>63</v>
      </c>
      <c r="N341" s="471"/>
      <c r="O341" s="471"/>
      <c r="P341" s="488"/>
      <c r="Q341" s="471"/>
      <c r="R341" s="471"/>
      <c r="S341" s="471"/>
      <c r="T341" s="471"/>
      <c r="U341" s="471"/>
      <c r="V341" s="471"/>
      <c r="W341" s="471"/>
      <c r="X341" s="471"/>
      <c r="Y341" s="471"/>
      <c r="Z341" s="471"/>
      <c r="AA341" s="471"/>
      <c r="AB341" s="471"/>
      <c r="AC341" s="471"/>
      <c r="AD341" s="74"/>
    </row>
    <row r="342" spans="1:30" s="170" customFormat="1" ht="18" customHeight="1">
      <c r="A342" s="111"/>
      <c r="B342" s="97"/>
      <c r="C342" s="98"/>
      <c r="D342" s="42" t="s">
        <v>498</v>
      </c>
      <c r="E342" s="43" t="s">
        <v>497</v>
      </c>
      <c r="F342" s="44" t="s">
        <v>204</v>
      </c>
      <c r="G342" s="138">
        <v>2</v>
      </c>
      <c r="H342" s="136">
        <v>30</v>
      </c>
      <c r="I342" s="136">
        <v>30</v>
      </c>
      <c r="J342" s="96">
        <v>50</v>
      </c>
      <c r="K342" s="78">
        <f t="shared" si="31"/>
        <v>1.2</v>
      </c>
      <c r="L342" s="78">
        <f t="shared" si="32"/>
        <v>1.2</v>
      </c>
      <c r="M342" s="45">
        <f t="shared" si="33"/>
        <v>63</v>
      </c>
      <c r="N342" s="471"/>
      <c r="O342" s="471"/>
      <c r="P342" s="488"/>
      <c r="Q342" s="471"/>
      <c r="R342" s="471"/>
      <c r="S342" s="471"/>
      <c r="T342" s="471"/>
      <c r="U342" s="471"/>
      <c r="V342" s="471"/>
      <c r="W342" s="471"/>
      <c r="X342" s="471"/>
      <c r="Y342" s="471"/>
      <c r="Z342" s="471"/>
      <c r="AA342" s="471"/>
      <c r="AB342" s="471"/>
      <c r="AC342" s="471"/>
      <c r="AD342" s="74"/>
    </row>
    <row r="343" spans="1:30" s="170" customFormat="1" ht="18" customHeight="1">
      <c r="A343" s="111"/>
      <c r="B343" s="97"/>
      <c r="C343" s="98"/>
      <c r="D343" s="42">
        <v>71400174201</v>
      </c>
      <c r="E343" s="43" t="s">
        <v>272</v>
      </c>
      <c r="F343" s="44" t="s">
        <v>143</v>
      </c>
      <c r="G343" s="138">
        <v>2</v>
      </c>
      <c r="H343" s="136">
        <v>15</v>
      </c>
      <c r="I343" s="136">
        <v>30</v>
      </c>
      <c r="J343" s="96">
        <v>30</v>
      </c>
      <c r="K343" s="78">
        <f t="shared" ref="K343:K344" si="37">IF(OR(LEFT(E343,2)="ĐA",LEFT(E343,2)="DA",LEFT(E343,5)="Đồ án",LEFT(E343,5)="Đồán ",LEFT(E343,9)="Sinh hoạt",LEFT(E343,9)="sinh hoạt",LEFT(E343,6)="Cố vấn",LEFT(E343,6)="cố vấn",LEFT(E343,4)="cvht",LEFT(E343,4)="CVHT",LEFT(E343,4)="shcn",LEFT(E343,4)="SHCN"),0,(IF(AND(H343&gt;0,J343&gt;0),IF(J343&gt;60,1.3,IF(J343&gt;35,1.2,1)),0)))</f>
        <v>1</v>
      </c>
      <c r="L343" s="78">
        <f t="shared" si="32"/>
        <v>1.1000000000000001</v>
      </c>
      <c r="M343" s="45">
        <f t="shared" si="33"/>
        <v>39.799999999999997</v>
      </c>
      <c r="N343" s="471"/>
      <c r="O343" s="471"/>
      <c r="P343" s="488"/>
      <c r="Q343" s="471"/>
      <c r="R343" s="471"/>
      <c r="S343" s="471"/>
      <c r="T343" s="471"/>
      <c r="U343" s="471"/>
      <c r="V343" s="471"/>
      <c r="W343" s="471"/>
      <c r="X343" s="471"/>
      <c r="Y343" s="471"/>
      <c r="Z343" s="471"/>
      <c r="AA343" s="471"/>
      <c r="AB343" s="471"/>
      <c r="AC343" s="471"/>
      <c r="AD343" s="74"/>
    </row>
    <row r="344" spans="1:30" s="170" customFormat="1" ht="18" customHeight="1">
      <c r="A344" s="111"/>
      <c r="B344" s="97"/>
      <c r="C344" s="98"/>
      <c r="D344" s="42">
        <v>71400174202</v>
      </c>
      <c r="E344" s="43" t="s">
        <v>272</v>
      </c>
      <c r="F344" s="44" t="s">
        <v>142</v>
      </c>
      <c r="G344" s="138">
        <v>2</v>
      </c>
      <c r="H344" s="136">
        <v>15</v>
      </c>
      <c r="I344" s="136">
        <v>30</v>
      </c>
      <c r="J344" s="96">
        <v>50</v>
      </c>
      <c r="K344" s="78">
        <f t="shared" si="37"/>
        <v>1.2</v>
      </c>
      <c r="L344" s="78">
        <f t="shared" ref="L344" si="38">IF(OR(LEFT(E344,2)="ĐA",LEFT(E344,2)="DA",LEFT(E344,5)="Đồ án",LEFT(E344,5)="Đồán "),0,IF(AND(J344&gt;0,I344&gt;0),IF(AND(OR(LEFT(E344,4)="GDQP",LEFT(E344,4)="gdqp",LEFT(E344,19)="Giáo dục quốc phòng"),J344&gt;50),1.3,IF(J344&gt;35,1.2,IF(J344&gt;29,1.1,1))),0))</f>
        <v>1.2</v>
      </c>
      <c r="M344" s="45">
        <f t="shared" ref="M344" si="39">ROUND(IF(OR(LEFT(E344,2)="ĐA",LEFT(E344,2)="DA",LEFT(E344,5)="Đồ án",LEFT(E344,5)="Đồán "),J344*0.5,(IF(H344&gt;0,H344*K344,"0")+IF(I344&gt;0,(I344*0.75)*L344,"0"))),1)</f>
        <v>45</v>
      </c>
      <c r="N344" s="471"/>
      <c r="O344" s="471"/>
      <c r="P344" s="488"/>
      <c r="Q344" s="471"/>
      <c r="R344" s="471"/>
      <c r="S344" s="471"/>
      <c r="T344" s="471"/>
      <c r="U344" s="471"/>
      <c r="V344" s="471"/>
      <c r="W344" s="471"/>
      <c r="X344" s="471"/>
      <c r="Y344" s="471"/>
      <c r="Z344" s="471"/>
      <c r="AA344" s="471"/>
      <c r="AB344" s="471"/>
      <c r="AC344" s="471"/>
      <c r="AD344" s="74"/>
    </row>
    <row r="345" spans="1:30" s="263" customFormat="1" ht="18" hidden="1" customHeight="1">
      <c r="A345" s="111"/>
      <c r="B345" s="97"/>
      <c r="C345" s="98"/>
      <c r="D345" s="42"/>
      <c r="E345" s="43"/>
      <c r="F345" s="44"/>
      <c r="G345" s="138"/>
      <c r="H345" s="136"/>
      <c r="I345" s="136"/>
      <c r="J345" s="96"/>
      <c r="K345" s="78"/>
      <c r="L345" s="78"/>
      <c r="M345" s="45"/>
      <c r="N345" s="471"/>
      <c r="O345" s="471"/>
      <c r="P345" s="488"/>
      <c r="Q345" s="471"/>
      <c r="R345" s="471"/>
      <c r="S345" s="471"/>
      <c r="T345" s="471"/>
      <c r="U345" s="471"/>
      <c r="V345" s="471"/>
      <c r="W345" s="471"/>
      <c r="X345" s="471"/>
      <c r="Y345" s="471"/>
      <c r="Z345" s="471"/>
      <c r="AA345" s="471"/>
      <c r="AB345" s="471"/>
      <c r="AC345" s="471"/>
      <c r="AD345" s="74"/>
    </row>
    <row r="346" spans="1:30" s="263" customFormat="1" ht="18" hidden="1" customHeight="1">
      <c r="A346" s="111"/>
      <c r="B346" s="97"/>
      <c r="C346" s="98"/>
      <c r="D346" s="42"/>
      <c r="E346" s="43"/>
      <c r="F346" s="44"/>
      <c r="G346" s="138"/>
      <c r="H346" s="136"/>
      <c r="I346" s="136"/>
      <c r="J346" s="96"/>
      <c r="K346" s="78"/>
      <c r="L346" s="78"/>
      <c r="M346" s="45"/>
      <c r="N346" s="471"/>
      <c r="O346" s="471"/>
      <c r="P346" s="488"/>
      <c r="Q346" s="471"/>
      <c r="R346" s="471"/>
      <c r="S346" s="471"/>
      <c r="T346" s="471"/>
      <c r="U346" s="471"/>
      <c r="V346" s="471"/>
      <c r="W346" s="471"/>
      <c r="X346" s="471"/>
      <c r="Y346" s="471"/>
      <c r="Z346" s="471"/>
      <c r="AA346" s="471"/>
      <c r="AB346" s="471"/>
      <c r="AC346" s="471"/>
      <c r="AD346" s="74"/>
    </row>
    <row r="347" spans="1:30" s="170" customFormat="1" ht="18" hidden="1" customHeight="1">
      <c r="A347" s="111"/>
      <c r="B347" s="97"/>
      <c r="C347" s="98"/>
      <c r="D347" s="42"/>
      <c r="E347" s="43"/>
      <c r="F347" s="44"/>
      <c r="G347" s="138"/>
      <c r="H347" s="136"/>
      <c r="I347" s="136"/>
      <c r="J347" s="96"/>
      <c r="K347" s="78">
        <f t="shared" si="31"/>
        <v>0</v>
      </c>
      <c r="L347" s="78">
        <f t="shared" si="32"/>
        <v>0</v>
      </c>
      <c r="M347" s="45">
        <f t="shared" si="33"/>
        <v>0</v>
      </c>
      <c r="N347" s="471"/>
      <c r="O347" s="471"/>
      <c r="P347" s="488"/>
      <c r="Q347" s="471"/>
      <c r="R347" s="471"/>
      <c r="S347" s="471"/>
      <c r="T347" s="471"/>
      <c r="U347" s="471"/>
      <c r="V347" s="471"/>
      <c r="W347" s="471"/>
      <c r="X347" s="471"/>
      <c r="Y347" s="471"/>
      <c r="Z347" s="471"/>
      <c r="AA347" s="471"/>
      <c r="AB347" s="471"/>
      <c r="AC347" s="471"/>
      <c r="AD347" s="74"/>
    </row>
    <row r="348" spans="1:30" s="170" customFormat="1" ht="18" hidden="1" customHeight="1">
      <c r="A348" s="111"/>
      <c r="B348" s="97"/>
      <c r="C348" s="98"/>
      <c r="D348" s="42"/>
      <c r="E348" s="43"/>
      <c r="F348" s="44"/>
      <c r="G348" s="138"/>
      <c r="H348" s="136"/>
      <c r="I348" s="136"/>
      <c r="J348" s="96"/>
      <c r="K348" s="78">
        <f t="shared" si="31"/>
        <v>0</v>
      </c>
      <c r="L348" s="78">
        <f t="shared" si="32"/>
        <v>0</v>
      </c>
      <c r="M348" s="45">
        <f t="shared" si="33"/>
        <v>0</v>
      </c>
      <c r="N348" s="471"/>
      <c r="O348" s="471"/>
      <c r="P348" s="488"/>
      <c r="Q348" s="471"/>
      <c r="R348" s="471"/>
      <c r="S348" s="471"/>
      <c r="T348" s="471"/>
      <c r="U348" s="471"/>
      <c r="V348" s="471"/>
      <c r="W348" s="471"/>
      <c r="X348" s="471"/>
      <c r="Y348" s="471"/>
      <c r="Z348" s="471"/>
      <c r="AA348" s="471"/>
      <c r="AB348" s="471"/>
      <c r="AC348" s="471"/>
      <c r="AD348" s="74"/>
    </row>
    <row r="349" spans="1:30" ht="18" customHeight="1">
      <c r="A349" s="94">
        <v>17</v>
      </c>
      <c r="B349" s="258" t="s">
        <v>106</v>
      </c>
      <c r="C349" s="259" t="s">
        <v>107</v>
      </c>
      <c r="D349" s="311" t="s">
        <v>334</v>
      </c>
      <c r="E349" s="312" t="s">
        <v>176</v>
      </c>
      <c r="F349" s="313" t="s">
        <v>177</v>
      </c>
      <c r="G349" s="317">
        <v>1</v>
      </c>
      <c r="H349" s="318">
        <v>45</v>
      </c>
      <c r="I349" s="319">
        <v>0</v>
      </c>
      <c r="J349" s="316">
        <v>65</v>
      </c>
      <c r="K349" s="78">
        <f t="shared" si="31"/>
        <v>1.3</v>
      </c>
      <c r="L349" s="78">
        <f t="shared" si="32"/>
        <v>0</v>
      </c>
      <c r="M349" s="45">
        <f t="shared" si="33"/>
        <v>58.5</v>
      </c>
      <c r="N349" s="479">
        <f>64.5+430*20%*17/44</f>
        <v>97.72727272727272</v>
      </c>
      <c r="O349" s="463">
        <v>0</v>
      </c>
      <c r="P349" s="457">
        <f>SUM(M349:M368)+N349+O349</f>
        <v>893.72727272727275</v>
      </c>
      <c r="Q349" s="463">
        <v>21.4</v>
      </c>
      <c r="R349" s="457"/>
      <c r="S349" s="461">
        <v>430</v>
      </c>
      <c r="T349" s="463">
        <v>430</v>
      </c>
      <c r="U349" s="461">
        <v>112</v>
      </c>
      <c r="V349" s="459">
        <v>112</v>
      </c>
      <c r="W349" s="461">
        <v>56</v>
      </c>
      <c r="X349" s="463">
        <v>56</v>
      </c>
      <c r="Y349" s="457">
        <f>ROUND((P349-T349),1)</f>
        <v>463.7</v>
      </c>
      <c r="Z349" s="465">
        <f>IF(OR(SUM(V349:V368)="",SUM(Q349:Q368)=""),0,IF(OR(SUM(U349:U368)=320,SUM(V349:V368)&gt;0),ROUND((SUM(Q349:Q368)-SUM(V349:V368)),1),0))</f>
        <v>-90.6</v>
      </c>
      <c r="AA349" s="465">
        <f>IF(OR(SUM(X349:X368)="",SUM(R349:R368)=""),0,IF(OR(SUM(W349:W368)=160,SUM(X349:X368)&gt;0),ROUND((SUM(R349:R368)-SUM(X349:X368)),1),0))</f>
        <v>-56</v>
      </c>
      <c r="AB349" s="483"/>
      <c r="AC349" s="472">
        <f>SUM(Y349:AA368)</f>
        <v>317.10000000000002</v>
      </c>
      <c r="AD349" s="472"/>
    </row>
    <row r="350" spans="1:30" ht="18" customHeight="1">
      <c r="A350" s="81"/>
      <c r="B350" s="97"/>
      <c r="C350" s="98"/>
      <c r="D350" s="311" t="s">
        <v>334</v>
      </c>
      <c r="E350" s="312" t="s">
        <v>486</v>
      </c>
      <c r="F350" s="313" t="s">
        <v>177</v>
      </c>
      <c r="G350" s="314">
        <v>1</v>
      </c>
      <c r="H350" s="320">
        <v>0</v>
      </c>
      <c r="I350" s="321">
        <v>60</v>
      </c>
      <c r="J350" s="316">
        <v>33</v>
      </c>
      <c r="K350" s="78">
        <f t="shared" ref="K350:K416" si="40">IF(OR(LEFT(E350,2)="ĐA",LEFT(E350,2)="DA",LEFT(E350,5)="Đồ án",LEFT(E350,5)="Đồán ",LEFT(E350,9)="Sinh hoạt",LEFT(E350,9)="sinh hoạt",LEFT(E350,6)="Cố vấn",LEFT(E350,6)="cố vấn",LEFT(E350,4)="cvht",LEFT(E350,4)="CVHT",LEFT(E350,4)="shcn",LEFT(E350,4)="SHCN"),0,(IF(AND(H350&gt;0,J350&gt;0),IF(J350&gt;60,1.3,IF(J350&gt;35,1.2,1)),0)))</f>
        <v>0</v>
      </c>
      <c r="L350" s="78">
        <f t="shared" ref="L350:L416" si="41">IF(OR(LEFT(E350,2)="ĐA",LEFT(E350,2)="DA",LEFT(E350,5)="Đồ án",LEFT(E350,5)="Đồán "),0,IF(AND(J350&gt;0,I350&gt;0),IF(AND(OR(LEFT(E350,4)="GDQP",LEFT(E350,4)="gdqp",LEFT(E350,19)="Giáo dục quốc phòng"),J350&gt;50),1.3,IF(J350&gt;35,1.2,IF(J350&gt;29,1.1,1))),0))</f>
        <v>1.1000000000000001</v>
      </c>
      <c r="M350" s="45">
        <f t="shared" ref="M350:M416" si="42">ROUND(IF(OR(LEFT(E350,2)="ĐA",LEFT(E350,2)="DA",LEFT(E350,5)="Đồ án",LEFT(E350,5)="Đồán "),J350*0.5,(IF(H350&gt;0,H350*K350,"0")+IF(I350&gt;0,(I350*0.75)*L350,"0"))),1)</f>
        <v>49.5</v>
      </c>
      <c r="N350" s="445"/>
      <c r="O350" s="445"/>
      <c r="P350" s="445"/>
      <c r="Q350" s="445"/>
      <c r="R350" s="445"/>
      <c r="S350" s="462"/>
      <c r="T350" s="464"/>
      <c r="U350" s="445"/>
      <c r="V350" s="445"/>
      <c r="W350" s="445"/>
      <c r="X350" s="445"/>
      <c r="Y350" s="445"/>
      <c r="Z350" s="445"/>
      <c r="AA350" s="445"/>
      <c r="AB350" s="445"/>
      <c r="AC350" s="445"/>
      <c r="AD350" s="445"/>
    </row>
    <row r="351" spans="1:30" ht="18" customHeight="1">
      <c r="A351" s="81"/>
      <c r="B351" s="97"/>
      <c r="C351" s="98"/>
      <c r="D351" s="311" t="s">
        <v>334</v>
      </c>
      <c r="E351" s="312" t="s">
        <v>487</v>
      </c>
      <c r="F351" s="313" t="s">
        <v>485</v>
      </c>
      <c r="G351" s="314">
        <v>1</v>
      </c>
      <c r="H351" s="322">
        <v>0</v>
      </c>
      <c r="I351" s="323">
        <v>60</v>
      </c>
      <c r="J351" s="316">
        <v>32</v>
      </c>
      <c r="K351" s="78">
        <f t="shared" si="40"/>
        <v>0</v>
      </c>
      <c r="L351" s="78">
        <f t="shared" si="41"/>
        <v>1.1000000000000001</v>
      </c>
      <c r="M351" s="45">
        <f t="shared" si="42"/>
        <v>49.5</v>
      </c>
      <c r="N351" s="445"/>
      <c r="O351" s="445"/>
      <c r="P351" s="445"/>
      <c r="Q351" s="445"/>
      <c r="R351" s="445"/>
      <c r="S351" s="462"/>
      <c r="T351" s="464"/>
      <c r="U351" s="445"/>
      <c r="V351" s="445"/>
      <c r="W351" s="445"/>
      <c r="X351" s="445"/>
      <c r="Y351" s="445"/>
      <c r="Z351" s="445"/>
      <c r="AA351" s="445"/>
      <c r="AB351" s="445"/>
      <c r="AC351" s="445"/>
      <c r="AD351" s="445"/>
    </row>
    <row r="352" spans="1:30" ht="18" customHeight="1">
      <c r="A352" s="81"/>
      <c r="B352" s="97"/>
      <c r="C352" s="98"/>
      <c r="D352" s="311" t="s">
        <v>335</v>
      </c>
      <c r="E352" s="312" t="s">
        <v>178</v>
      </c>
      <c r="F352" s="313" t="s">
        <v>179</v>
      </c>
      <c r="G352" s="314">
        <v>1</v>
      </c>
      <c r="H352" s="322">
        <v>60</v>
      </c>
      <c r="I352" s="323">
        <v>30</v>
      </c>
      <c r="J352" s="316">
        <v>43</v>
      </c>
      <c r="K352" s="78">
        <f t="shared" si="40"/>
        <v>1.2</v>
      </c>
      <c r="L352" s="78">
        <f t="shared" si="41"/>
        <v>1.2</v>
      </c>
      <c r="M352" s="45">
        <f t="shared" si="42"/>
        <v>99</v>
      </c>
      <c r="N352" s="445"/>
      <c r="O352" s="445"/>
      <c r="P352" s="445"/>
      <c r="Q352" s="445"/>
      <c r="R352" s="445"/>
      <c r="S352" s="462"/>
      <c r="T352" s="464"/>
      <c r="U352" s="445"/>
      <c r="V352" s="445"/>
      <c r="W352" s="445"/>
      <c r="X352" s="445"/>
      <c r="Y352" s="445"/>
      <c r="Z352" s="445"/>
      <c r="AA352" s="445"/>
      <c r="AB352" s="445"/>
      <c r="AC352" s="445"/>
      <c r="AD352" s="445"/>
    </row>
    <row r="353" spans="1:30" ht="18" customHeight="1">
      <c r="A353" s="81"/>
      <c r="B353" s="97"/>
      <c r="C353" s="98"/>
      <c r="D353" s="311"/>
      <c r="E353" s="324" t="s">
        <v>188</v>
      </c>
      <c r="F353" s="325" t="s">
        <v>179</v>
      </c>
      <c r="G353" s="327">
        <v>1</v>
      </c>
      <c r="H353" s="328"/>
      <c r="I353" s="329"/>
      <c r="J353" s="326">
        <v>43</v>
      </c>
      <c r="K353" s="78">
        <f t="shared" si="40"/>
        <v>0</v>
      </c>
      <c r="L353" s="78">
        <f t="shared" si="41"/>
        <v>0</v>
      </c>
      <c r="M353" s="45">
        <f t="shared" si="42"/>
        <v>21.5</v>
      </c>
      <c r="N353" s="445"/>
      <c r="O353" s="445"/>
      <c r="P353" s="445"/>
      <c r="Q353" s="445"/>
      <c r="R353" s="445"/>
      <c r="S353" s="462"/>
      <c r="T353" s="464"/>
      <c r="U353" s="445"/>
      <c r="V353" s="445"/>
      <c r="W353" s="445"/>
      <c r="X353" s="445"/>
      <c r="Y353" s="445"/>
      <c r="Z353" s="445"/>
      <c r="AA353" s="445"/>
      <c r="AB353" s="445"/>
      <c r="AC353" s="445"/>
      <c r="AD353" s="445"/>
    </row>
    <row r="354" spans="1:30" ht="18" customHeight="1">
      <c r="A354" s="81"/>
      <c r="B354" s="97"/>
      <c r="C354" s="98"/>
      <c r="D354" s="311" t="s">
        <v>336</v>
      </c>
      <c r="E354" s="312" t="s">
        <v>180</v>
      </c>
      <c r="F354" s="313" t="s">
        <v>167</v>
      </c>
      <c r="G354" s="314">
        <v>1</v>
      </c>
      <c r="H354" s="320">
        <v>45</v>
      </c>
      <c r="I354" s="321">
        <v>30</v>
      </c>
      <c r="J354" s="316">
        <v>37</v>
      </c>
      <c r="K354" s="78">
        <f t="shared" si="40"/>
        <v>1.2</v>
      </c>
      <c r="L354" s="78">
        <f t="shared" si="41"/>
        <v>1.2</v>
      </c>
      <c r="M354" s="45">
        <f t="shared" si="42"/>
        <v>81</v>
      </c>
      <c r="N354" s="445"/>
      <c r="O354" s="445"/>
      <c r="P354" s="445"/>
      <c r="Q354" s="445"/>
      <c r="R354" s="445"/>
      <c r="S354" s="462"/>
      <c r="T354" s="464"/>
      <c r="U354" s="445"/>
      <c r="V354" s="445"/>
      <c r="W354" s="445"/>
      <c r="X354" s="445"/>
      <c r="Y354" s="445"/>
      <c r="Z354" s="445"/>
      <c r="AA354" s="445"/>
      <c r="AB354" s="445"/>
      <c r="AC354" s="445"/>
      <c r="AD354" s="445"/>
    </row>
    <row r="355" spans="1:30" ht="18" customHeight="1">
      <c r="A355" s="111"/>
      <c r="B355" s="97"/>
      <c r="C355" s="98"/>
      <c r="D355" s="311" t="s">
        <v>337</v>
      </c>
      <c r="E355" s="312" t="s">
        <v>159</v>
      </c>
      <c r="F355" s="313" t="s">
        <v>181</v>
      </c>
      <c r="G355" s="314">
        <v>1</v>
      </c>
      <c r="H355" s="320">
        <v>30</v>
      </c>
      <c r="I355" s="321">
        <v>60</v>
      </c>
      <c r="J355" s="316">
        <v>42</v>
      </c>
      <c r="K355" s="78">
        <f t="shared" si="40"/>
        <v>1.2</v>
      </c>
      <c r="L355" s="78">
        <f t="shared" si="41"/>
        <v>1.2</v>
      </c>
      <c r="M355" s="45">
        <f t="shared" si="42"/>
        <v>90</v>
      </c>
      <c r="N355" s="471"/>
      <c r="O355" s="471"/>
      <c r="P355" s="471"/>
      <c r="Q355" s="471"/>
      <c r="R355" s="471"/>
      <c r="S355" s="462"/>
      <c r="T355" s="464"/>
      <c r="U355" s="471"/>
      <c r="V355" s="471"/>
      <c r="W355" s="471"/>
      <c r="X355" s="471"/>
      <c r="Y355" s="471"/>
      <c r="Z355" s="471"/>
      <c r="AA355" s="471"/>
      <c r="AB355" s="471"/>
      <c r="AC355" s="471"/>
      <c r="AD355" s="471"/>
    </row>
    <row r="356" spans="1:30" ht="18" customHeight="1">
      <c r="A356" s="111"/>
      <c r="B356" s="97"/>
      <c r="C356" s="98"/>
      <c r="D356" s="311"/>
      <c r="E356" s="312" t="s">
        <v>216</v>
      </c>
      <c r="F356" s="313" t="s">
        <v>181</v>
      </c>
      <c r="G356" s="330"/>
      <c r="H356" s="331"/>
      <c r="I356" s="332"/>
      <c r="J356" s="316"/>
      <c r="K356" s="78">
        <f t="shared" si="40"/>
        <v>0</v>
      </c>
      <c r="L356" s="78">
        <f t="shared" si="41"/>
        <v>0</v>
      </c>
      <c r="M356" s="45">
        <f t="shared" si="42"/>
        <v>0</v>
      </c>
      <c r="N356" s="471"/>
      <c r="O356" s="471"/>
      <c r="P356" s="471"/>
      <c r="Q356" s="471"/>
      <c r="R356" s="471"/>
      <c r="S356" s="462"/>
      <c r="T356" s="464"/>
      <c r="U356" s="471"/>
      <c r="V356" s="471"/>
      <c r="W356" s="471"/>
      <c r="X356" s="471"/>
      <c r="Y356" s="471"/>
      <c r="Z356" s="471"/>
      <c r="AA356" s="471"/>
      <c r="AB356" s="471"/>
      <c r="AC356" s="471"/>
      <c r="AD356" s="471"/>
    </row>
    <row r="357" spans="1:30" s="170" customFormat="1" ht="18" customHeight="1">
      <c r="A357" s="111"/>
      <c r="B357" s="97"/>
      <c r="C357" s="98"/>
      <c r="D357" s="311"/>
      <c r="E357" s="312" t="s">
        <v>378</v>
      </c>
      <c r="F357" s="313" t="s">
        <v>200</v>
      </c>
      <c r="G357" s="314">
        <v>2</v>
      </c>
      <c r="H357" s="320">
        <v>45</v>
      </c>
      <c r="I357" s="321">
        <v>30</v>
      </c>
      <c r="J357" s="316">
        <v>37</v>
      </c>
      <c r="K357" s="78">
        <f t="shared" si="40"/>
        <v>1.2</v>
      </c>
      <c r="L357" s="78">
        <f t="shared" si="41"/>
        <v>1.2</v>
      </c>
      <c r="M357" s="45">
        <f t="shared" si="42"/>
        <v>81</v>
      </c>
      <c r="N357" s="471"/>
      <c r="O357" s="471"/>
      <c r="P357" s="471"/>
      <c r="Q357" s="471"/>
      <c r="R357" s="471"/>
      <c r="S357" s="462"/>
      <c r="T357" s="464"/>
      <c r="U357" s="471"/>
      <c r="V357" s="471"/>
      <c r="W357" s="471"/>
      <c r="X357" s="471"/>
      <c r="Y357" s="471"/>
      <c r="Z357" s="471"/>
      <c r="AA357" s="471"/>
      <c r="AB357" s="471"/>
      <c r="AC357" s="471"/>
      <c r="AD357" s="471"/>
    </row>
    <row r="358" spans="1:30" ht="18" customHeight="1">
      <c r="A358" s="111"/>
      <c r="B358" s="97"/>
      <c r="C358" s="98"/>
      <c r="D358" s="311"/>
      <c r="E358" s="312" t="s">
        <v>378</v>
      </c>
      <c r="F358" s="313" t="s">
        <v>235</v>
      </c>
      <c r="G358" s="314">
        <v>2</v>
      </c>
      <c r="H358" s="320">
        <v>45</v>
      </c>
      <c r="I358" s="321">
        <v>30</v>
      </c>
      <c r="J358" s="316">
        <v>38</v>
      </c>
      <c r="K358" s="78">
        <f t="shared" si="40"/>
        <v>1.2</v>
      </c>
      <c r="L358" s="78">
        <f t="shared" si="41"/>
        <v>1.2</v>
      </c>
      <c r="M358" s="45">
        <f t="shared" si="42"/>
        <v>81</v>
      </c>
      <c r="N358" s="471"/>
      <c r="O358" s="471"/>
      <c r="P358" s="471"/>
      <c r="Q358" s="471"/>
      <c r="R358" s="471"/>
      <c r="S358" s="462"/>
      <c r="T358" s="464"/>
      <c r="U358" s="471"/>
      <c r="V358" s="471"/>
      <c r="W358" s="471"/>
      <c r="X358" s="471"/>
      <c r="Y358" s="471"/>
      <c r="Z358" s="471"/>
      <c r="AA358" s="471"/>
      <c r="AB358" s="471"/>
      <c r="AC358" s="471"/>
      <c r="AD358" s="471"/>
    </row>
    <row r="359" spans="1:30" s="170" customFormat="1" ht="18" customHeight="1">
      <c r="A359" s="111"/>
      <c r="B359" s="97"/>
      <c r="C359" s="98"/>
      <c r="D359" s="311"/>
      <c r="E359" s="312" t="s">
        <v>378</v>
      </c>
      <c r="F359" s="313" t="s">
        <v>278</v>
      </c>
      <c r="G359" s="314">
        <v>2</v>
      </c>
      <c r="H359" s="320">
        <v>45</v>
      </c>
      <c r="I359" s="321">
        <v>30</v>
      </c>
      <c r="J359" s="316">
        <v>40</v>
      </c>
      <c r="K359" s="78">
        <f t="shared" si="40"/>
        <v>1.2</v>
      </c>
      <c r="L359" s="78">
        <f t="shared" si="41"/>
        <v>1.2</v>
      </c>
      <c r="M359" s="45">
        <f t="shared" si="42"/>
        <v>81</v>
      </c>
      <c r="N359" s="471"/>
      <c r="O359" s="471"/>
      <c r="P359" s="471"/>
      <c r="Q359" s="471"/>
      <c r="R359" s="471"/>
      <c r="S359" s="462"/>
      <c r="T359" s="464"/>
      <c r="U359" s="471"/>
      <c r="V359" s="471"/>
      <c r="W359" s="471"/>
      <c r="X359" s="471"/>
      <c r="Y359" s="471"/>
      <c r="Z359" s="471"/>
      <c r="AA359" s="471"/>
      <c r="AB359" s="471"/>
      <c r="AC359" s="471"/>
      <c r="AD359" s="471"/>
    </row>
    <row r="360" spans="1:30" ht="18" customHeight="1">
      <c r="A360" s="111"/>
      <c r="B360" s="97"/>
      <c r="C360" s="98"/>
      <c r="D360" s="311"/>
      <c r="E360" s="312" t="s">
        <v>159</v>
      </c>
      <c r="F360" s="313" t="s">
        <v>393</v>
      </c>
      <c r="G360" s="314">
        <v>2</v>
      </c>
      <c r="H360" s="320">
        <v>30</v>
      </c>
      <c r="I360" s="321">
        <v>60</v>
      </c>
      <c r="J360" s="316">
        <v>40</v>
      </c>
      <c r="K360" s="78">
        <f t="shared" si="40"/>
        <v>1.2</v>
      </c>
      <c r="L360" s="78">
        <f t="shared" si="41"/>
        <v>1.2</v>
      </c>
      <c r="M360" s="45">
        <f t="shared" si="42"/>
        <v>90</v>
      </c>
      <c r="N360" s="471"/>
      <c r="O360" s="471"/>
      <c r="P360" s="471"/>
      <c r="Q360" s="471"/>
      <c r="R360" s="471"/>
      <c r="S360" s="462"/>
      <c r="T360" s="464"/>
      <c r="U360" s="471"/>
      <c r="V360" s="471"/>
      <c r="W360" s="471"/>
      <c r="X360" s="471"/>
      <c r="Y360" s="471"/>
      <c r="Z360" s="471"/>
      <c r="AA360" s="471"/>
      <c r="AB360" s="471"/>
      <c r="AC360" s="471"/>
      <c r="AD360" s="471"/>
    </row>
    <row r="361" spans="1:30" s="183" customFormat="1" ht="18" customHeight="1">
      <c r="A361" s="111"/>
      <c r="B361" s="97"/>
      <c r="C361" s="98"/>
      <c r="D361" s="311"/>
      <c r="E361" s="312" t="s">
        <v>159</v>
      </c>
      <c r="F361" s="313" t="s">
        <v>396</v>
      </c>
      <c r="G361" s="314">
        <v>2</v>
      </c>
      <c r="H361" s="320">
        <v>30</v>
      </c>
      <c r="I361" s="321">
        <v>60</v>
      </c>
      <c r="J361" s="316">
        <v>40</v>
      </c>
      <c r="K361" s="251">
        <v>0</v>
      </c>
      <c r="L361" s="251">
        <v>0</v>
      </c>
      <c r="M361" s="252">
        <v>14</v>
      </c>
      <c r="N361" s="471"/>
      <c r="O361" s="471"/>
      <c r="P361" s="471"/>
      <c r="Q361" s="471"/>
      <c r="R361" s="471"/>
      <c r="S361" s="462"/>
      <c r="T361" s="464"/>
      <c r="U361" s="471"/>
      <c r="V361" s="471"/>
      <c r="W361" s="471"/>
      <c r="X361" s="471"/>
      <c r="Y361" s="471"/>
      <c r="Z361" s="471"/>
      <c r="AA361" s="471"/>
      <c r="AB361" s="471"/>
      <c r="AC361" s="471"/>
      <c r="AD361" s="471"/>
    </row>
    <row r="362" spans="1:30" ht="18" hidden="1" customHeight="1">
      <c r="A362" s="81"/>
      <c r="B362" s="97"/>
      <c r="C362" s="98"/>
      <c r="D362" s="42"/>
      <c r="E362" s="43"/>
      <c r="F362" s="44"/>
      <c r="G362" s="61"/>
      <c r="H362" s="140"/>
      <c r="I362" s="140"/>
      <c r="J362" s="96"/>
      <c r="K362" s="78"/>
      <c r="L362" s="78"/>
      <c r="M362" s="45"/>
      <c r="N362" s="445"/>
      <c r="O362" s="445"/>
      <c r="P362" s="445"/>
      <c r="Q362" s="445"/>
      <c r="R362" s="445"/>
      <c r="S362" s="462"/>
      <c r="T362" s="464"/>
      <c r="U362" s="445"/>
      <c r="V362" s="445"/>
      <c r="W362" s="445"/>
      <c r="X362" s="445"/>
      <c r="Y362" s="445"/>
      <c r="Z362" s="445"/>
      <c r="AA362" s="445"/>
      <c r="AB362" s="445"/>
      <c r="AC362" s="445"/>
      <c r="AD362" s="445"/>
    </row>
    <row r="363" spans="1:30" ht="18" hidden="1" customHeight="1">
      <c r="A363" s="81"/>
      <c r="B363" s="97"/>
      <c r="C363" s="98"/>
      <c r="D363" s="42"/>
      <c r="E363" s="43"/>
      <c r="F363" s="44"/>
      <c r="G363" s="61"/>
      <c r="H363" s="140"/>
      <c r="I363" s="140"/>
      <c r="J363" s="96"/>
      <c r="K363" s="78"/>
      <c r="L363" s="78"/>
      <c r="M363" s="45"/>
      <c r="N363" s="445"/>
      <c r="O363" s="445"/>
      <c r="P363" s="445"/>
      <c r="Q363" s="445"/>
      <c r="R363" s="445"/>
      <c r="S363" s="462"/>
      <c r="T363" s="464"/>
      <c r="U363" s="445"/>
      <c r="V363" s="445"/>
      <c r="W363" s="445"/>
      <c r="X363" s="445"/>
      <c r="Y363" s="445"/>
      <c r="Z363" s="445"/>
      <c r="AA363" s="445"/>
      <c r="AB363" s="445"/>
      <c r="AC363" s="445"/>
      <c r="AD363" s="445"/>
    </row>
    <row r="364" spans="1:30" s="207" customFormat="1" ht="18" hidden="1" customHeight="1">
      <c r="A364" s="111"/>
      <c r="B364" s="97"/>
      <c r="C364" s="98"/>
      <c r="D364" s="42"/>
      <c r="E364" s="43"/>
      <c r="F364" s="44"/>
      <c r="G364" s="61"/>
      <c r="H364" s="157"/>
      <c r="I364" s="157"/>
      <c r="J364" s="96"/>
      <c r="K364" s="78"/>
      <c r="L364" s="78"/>
      <c r="M364" s="45"/>
      <c r="N364" s="471"/>
      <c r="O364" s="471"/>
      <c r="P364" s="471"/>
      <c r="Q364" s="471"/>
      <c r="R364" s="471"/>
      <c r="S364" s="462"/>
      <c r="T364" s="464"/>
      <c r="U364" s="471"/>
      <c r="V364" s="471"/>
      <c r="W364" s="471"/>
      <c r="X364" s="471"/>
      <c r="Y364" s="471"/>
      <c r="Z364" s="471"/>
      <c r="AA364" s="471"/>
      <c r="AB364" s="471"/>
      <c r="AC364" s="471"/>
      <c r="AD364" s="471"/>
    </row>
    <row r="365" spans="1:30" s="207" customFormat="1" ht="18" hidden="1" customHeight="1">
      <c r="A365" s="111"/>
      <c r="B365" s="97"/>
      <c r="C365" s="98"/>
      <c r="D365" s="42"/>
      <c r="E365" s="43"/>
      <c r="F365" s="44"/>
      <c r="G365" s="61"/>
      <c r="H365" s="157"/>
      <c r="I365" s="157"/>
      <c r="J365" s="96"/>
      <c r="K365" s="78"/>
      <c r="L365" s="78"/>
      <c r="M365" s="45"/>
      <c r="N365" s="471"/>
      <c r="O365" s="471"/>
      <c r="P365" s="471"/>
      <c r="Q365" s="471"/>
      <c r="R365" s="471"/>
      <c r="S365" s="462"/>
      <c r="T365" s="464"/>
      <c r="U365" s="471"/>
      <c r="V365" s="471"/>
      <c r="W365" s="471"/>
      <c r="X365" s="471"/>
      <c r="Y365" s="471"/>
      <c r="Z365" s="471"/>
      <c r="AA365" s="471"/>
      <c r="AB365" s="471"/>
      <c r="AC365" s="471"/>
      <c r="AD365" s="471"/>
    </row>
    <row r="366" spans="1:30" s="207" customFormat="1" ht="18" hidden="1" customHeight="1">
      <c r="A366" s="111"/>
      <c r="B366" s="97"/>
      <c r="C366" s="98"/>
      <c r="D366" s="42"/>
      <c r="E366" s="43"/>
      <c r="F366" s="44"/>
      <c r="G366" s="61"/>
      <c r="H366" s="157"/>
      <c r="I366" s="157"/>
      <c r="J366" s="96"/>
      <c r="K366" s="78"/>
      <c r="L366" s="78"/>
      <c r="M366" s="45"/>
      <c r="N366" s="471"/>
      <c r="O366" s="471"/>
      <c r="P366" s="471"/>
      <c r="Q366" s="471"/>
      <c r="R366" s="471"/>
      <c r="S366" s="462"/>
      <c r="T366" s="464"/>
      <c r="U366" s="471"/>
      <c r="V366" s="471"/>
      <c r="W366" s="471"/>
      <c r="X366" s="471"/>
      <c r="Y366" s="471"/>
      <c r="Z366" s="471"/>
      <c r="AA366" s="471"/>
      <c r="AB366" s="471"/>
      <c r="AC366" s="471"/>
      <c r="AD366" s="471"/>
    </row>
    <row r="367" spans="1:30" ht="18" hidden="1" customHeight="1">
      <c r="A367" s="111"/>
      <c r="B367" s="97"/>
      <c r="C367" s="98"/>
      <c r="D367" s="42"/>
      <c r="E367" s="43"/>
      <c r="F367" s="44"/>
      <c r="G367" s="61"/>
      <c r="H367" s="157"/>
      <c r="I367" s="157"/>
      <c r="J367" s="96"/>
      <c r="K367" s="78">
        <f t="shared" si="40"/>
        <v>0</v>
      </c>
      <c r="L367" s="78">
        <f t="shared" si="41"/>
        <v>0</v>
      </c>
      <c r="M367" s="45">
        <f t="shared" si="42"/>
        <v>0</v>
      </c>
      <c r="N367" s="471"/>
      <c r="O367" s="471"/>
      <c r="P367" s="471"/>
      <c r="Q367" s="471"/>
      <c r="R367" s="471"/>
      <c r="S367" s="462"/>
      <c r="T367" s="464"/>
      <c r="U367" s="471"/>
      <c r="V367" s="471"/>
      <c r="W367" s="471"/>
      <c r="X367" s="471"/>
      <c r="Y367" s="471"/>
      <c r="Z367" s="471"/>
      <c r="AA367" s="471"/>
      <c r="AB367" s="471"/>
      <c r="AC367" s="471"/>
      <c r="AD367" s="471"/>
    </row>
    <row r="368" spans="1:30" ht="18" hidden="1" customHeight="1">
      <c r="A368" s="81"/>
      <c r="B368" s="97"/>
      <c r="C368" s="98"/>
      <c r="D368" s="42"/>
      <c r="E368" s="43"/>
      <c r="F368" s="44"/>
      <c r="G368" s="139"/>
      <c r="H368" s="141"/>
      <c r="I368" s="141"/>
      <c r="J368" s="142"/>
      <c r="K368" s="78">
        <f t="shared" si="40"/>
        <v>0</v>
      </c>
      <c r="L368" s="78">
        <f t="shared" si="41"/>
        <v>0</v>
      </c>
      <c r="M368" s="45">
        <f t="shared" si="42"/>
        <v>0</v>
      </c>
      <c r="N368" s="445"/>
      <c r="O368" s="445"/>
      <c r="P368" s="445"/>
      <c r="Q368" s="445"/>
      <c r="R368" s="445"/>
      <c r="S368" s="484"/>
      <c r="T368" s="485"/>
      <c r="U368" s="445"/>
      <c r="V368" s="445"/>
      <c r="W368" s="445"/>
      <c r="X368" s="445"/>
      <c r="Y368" s="445"/>
      <c r="Z368" s="445"/>
      <c r="AA368" s="445"/>
      <c r="AB368" s="445"/>
      <c r="AC368" s="445"/>
      <c r="AD368" s="445"/>
    </row>
    <row r="369" spans="1:30" ht="18" customHeight="1">
      <c r="A369" s="94">
        <v>18</v>
      </c>
      <c r="B369" s="258" t="s">
        <v>108</v>
      </c>
      <c r="C369" s="259" t="s">
        <v>109</v>
      </c>
      <c r="D369" s="42">
        <v>20200090201</v>
      </c>
      <c r="E369" s="43" t="s">
        <v>194</v>
      </c>
      <c r="F369" s="44" t="s">
        <v>195</v>
      </c>
      <c r="G369" s="137">
        <v>1</v>
      </c>
      <c r="H369" s="136">
        <v>45</v>
      </c>
      <c r="I369" s="136"/>
      <c r="J369" s="96">
        <v>58</v>
      </c>
      <c r="K369" s="78">
        <f>IF(OR(LEFT(E369,2)="ĐA",LEFT(E369,2)="DA",LEFT(E369,5)="Đồ án",LEFT(E369,5)="Đồán ",LEFT(E369,9)="Sinh hoạt",LEFT(E369,9)="sinh hoạt",LEFT(E369,6)="Cố vấn",LEFT(E369,6)="cố vấn",LEFT(E369,4)="cvht",LEFT(E369,4)="CVHT",LEFT(E369,4)="shcn",LEFT(E369,4)="SHCN"),0,(IF(AND(H369&gt;0,J369&gt;0),IF(J369&gt;60,1.3,IF(J369&gt;35,1.2,1)),0)))</f>
        <v>1.2</v>
      </c>
      <c r="L369" s="78">
        <f t="shared" si="41"/>
        <v>0</v>
      </c>
      <c r="M369" s="45">
        <f t="shared" si="42"/>
        <v>54</v>
      </c>
      <c r="N369" s="479">
        <v>64.5</v>
      </c>
      <c r="O369" s="463"/>
      <c r="P369" s="457">
        <f>SUM(M369:M395)+N369+O369</f>
        <v>1202.4000000000001</v>
      </c>
      <c r="Q369" s="463">
        <v>0</v>
      </c>
      <c r="R369" s="457"/>
      <c r="S369" s="461">
        <v>430</v>
      </c>
      <c r="T369" s="463">
        <v>430</v>
      </c>
      <c r="U369" s="461">
        <v>112</v>
      </c>
      <c r="V369" s="459">
        <v>112</v>
      </c>
      <c r="W369" s="461">
        <v>56</v>
      </c>
      <c r="X369" s="463">
        <v>56</v>
      </c>
      <c r="Y369" s="457">
        <f>ROUND((P369-T369),1)</f>
        <v>772.4</v>
      </c>
      <c r="Z369" s="465">
        <v>-112</v>
      </c>
      <c r="AA369" s="465">
        <v>-21</v>
      </c>
      <c r="AB369" s="483"/>
      <c r="AC369" s="472">
        <f>SUM(Y369:AA395)</f>
        <v>639.4</v>
      </c>
      <c r="AD369" s="74"/>
    </row>
    <row r="370" spans="1:30" ht="18" customHeight="1">
      <c r="A370" s="81"/>
      <c r="B370" s="97"/>
      <c r="C370" s="98"/>
      <c r="D370" s="42">
        <v>20200090201</v>
      </c>
      <c r="E370" s="43" t="s">
        <v>196</v>
      </c>
      <c r="F370" s="44" t="s">
        <v>195</v>
      </c>
      <c r="G370" s="137">
        <v>1</v>
      </c>
      <c r="H370" s="136"/>
      <c r="I370" s="136">
        <v>60</v>
      </c>
      <c r="J370" s="96">
        <v>29</v>
      </c>
      <c r="K370" s="78">
        <f t="shared" si="40"/>
        <v>0</v>
      </c>
      <c r="L370" s="78">
        <f t="shared" si="41"/>
        <v>1</v>
      </c>
      <c r="M370" s="45">
        <f t="shared" si="42"/>
        <v>45</v>
      </c>
      <c r="N370" s="445"/>
      <c r="O370" s="445"/>
      <c r="P370" s="445"/>
      <c r="Q370" s="445"/>
      <c r="R370" s="445"/>
      <c r="S370" s="445"/>
      <c r="T370" s="445"/>
      <c r="U370" s="445"/>
      <c r="V370" s="445"/>
      <c r="W370" s="445"/>
      <c r="X370" s="445"/>
      <c r="Y370" s="445"/>
      <c r="Z370" s="445"/>
      <c r="AA370" s="445"/>
      <c r="AB370" s="445"/>
      <c r="AC370" s="445"/>
      <c r="AD370" s="74"/>
    </row>
    <row r="371" spans="1:30" ht="18" customHeight="1">
      <c r="A371" s="81"/>
      <c r="B371" s="97"/>
      <c r="C371" s="98"/>
      <c r="D371" s="42">
        <v>20200090201</v>
      </c>
      <c r="E371" s="43" t="s">
        <v>196</v>
      </c>
      <c r="F371" s="44" t="s">
        <v>195</v>
      </c>
      <c r="G371" s="137">
        <v>1</v>
      </c>
      <c r="H371" s="136"/>
      <c r="I371" s="136">
        <v>60</v>
      </c>
      <c r="J371" s="96">
        <v>29</v>
      </c>
      <c r="K371" s="78">
        <f t="shared" si="40"/>
        <v>0</v>
      </c>
      <c r="L371" s="78">
        <f t="shared" si="41"/>
        <v>1</v>
      </c>
      <c r="M371" s="45">
        <f t="shared" si="42"/>
        <v>45</v>
      </c>
      <c r="N371" s="445"/>
      <c r="O371" s="445"/>
      <c r="P371" s="445"/>
      <c r="Q371" s="445"/>
      <c r="R371" s="445"/>
      <c r="S371" s="445"/>
      <c r="T371" s="445"/>
      <c r="U371" s="445"/>
      <c r="V371" s="445"/>
      <c r="W371" s="445"/>
      <c r="X371" s="445"/>
      <c r="Y371" s="445"/>
      <c r="Z371" s="445"/>
      <c r="AA371" s="445"/>
      <c r="AB371" s="445"/>
      <c r="AC371" s="445"/>
      <c r="AD371" s="74"/>
    </row>
    <row r="372" spans="1:30" ht="18" customHeight="1">
      <c r="A372" s="81"/>
      <c r="B372" s="97"/>
      <c r="C372" s="98"/>
      <c r="D372" s="42">
        <v>71400119916</v>
      </c>
      <c r="E372" s="43" t="s">
        <v>159</v>
      </c>
      <c r="F372" s="44" t="s">
        <v>197</v>
      </c>
      <c r="G372" s="137">
        <v>1</v>
      </c>
      <c r="H372" s="136">
        <v>30</v>
      </c>
      <c r="I372" s="136">
        <v>60</v>
      </c>
      <c r="J372" s="96">
        <v>52</v>
      </c>
      <c r="K372" s="78">
        <f t="shared" si="40"/>
        <v>1.2</v>
      </c>
      <c r="L372" s="78">
        <f t="shared" si="41"/>
        <v>1.2</v>
      </c>
      <c r="M372" s="45">
        <f t="shared" si="42"/>
        <v>90</v>
      </c>
      <c r="N372" s="445"/>
      <c r="O372" s="445"/>
      <c r="P372" s="445"/>
      <c r="Q372" s="445"/>
      <c r="R372" s="445"/>
      <c r="S372" s="445"/>
      <c r="T372" s="445"/>
      <c r="U372" s="445"/>
      <c r="V372" s="445"/>
      <c r="W372" s="445"/>
      <c r="X372" s="445"/>
      <c r="Y372" s="445"/>
      <c r="Z372" s="445"/>
      <c r="AA372" s="445"/>
      <c r="AB372" s="445"/>
      <c r="AC372" s="445"/>
      <c r="AD372" s="74"/>
    </row>
    <row r="373" spans="1:30" ht="18" customHeight="1">
      <c r="A373" s="81"/>
      <c r="B373" s="97"/>
      <c r="C373" s="98"/>
      <c r="D373" s="42">
        <v>71400119910</v>
      </c>
      <c r="E373" s="43" t="s">
        <v>159</v>
      </c>
      <c r="F373" s="44" t="s">
        <v>198</v>
      </c>
      <c r="G373" s="137">
        <v>1</v>
      </c>
      <c r="H373" s="136">
        <v>30</v>
      </c>
      <c r="I373" s="136">
        <v>60</v>
      </c>
      <c r="J373" s="96">
        <v>52</v>
      </c>
      <c r="K373" s="78">
        <f t="shared" si="40"/>
        <v>1.2</v>
      </c>
      <c r="L373" s="78">
        <f t="shared" si="41"/>
        <v>1.2</v>
      </c>
      <c r="M373" s="45">
        <f t="shared" si="42"/>
        <v>90</v>
      </c>
      <c r="N373" s="445"/>
      <c r="O373" s="445"/>
      <c r="P373" s="445"/>
      <c r="Q373" s="445"/>
      <c r="R373" s="445"/>
      <c r="S373" s="445"/>
      <c r="T373" s="445"/>
      <c r="U373" s="445"/>
      <c r="V373" s="445"/>
      <c r="W373" s="445"/>
      <c r="X373" s="445"/>
      <c r="Y373" s="445"/>
      <c r="Z373" s="445"/>
      <c r="AA373" s="445"/>
      <c r="AB373" s="445"/>
      <c r="AC373" s="445"/>
      <c r="AD373" s="74"/>
    </row>
    <row r="374" spans="1:30" ht="18" customHeight="1">
      <c r="A374" s="81"/>
      <c r="B374" s="97"/>
      <c r="C374" s="98"/>
      <c r="D374" s="42">
        <v>20200015201</v>
      </c>
      <c r="E374" s="43" t="s">
        <v>199</v>
      </c>
      <c r="F374" s="44" t="s">
        <v>200</v>
      </c>
      <c r="G374" s="137">
        <v>1</v>
      </c>
      <c r="H374" s="136">
        <v>45</v>
      </c>
      <c r="I374" s="136">
        <v>30</v>
      </c>
      <c r="J374" s="96">
        <v>34</v>
      </c>
      <c r="K374" s="78">
        <f t="shared" si="40"/>
        <v>1</v>
      </c>
      <c r="L374" s="78">
        <f t="shared" si="41"/>
        <v>1.1000000000000001</v>
      </c>
      <c r="M374" s="45">
        <f t="shared" si="42"/>
        <v>69.8</v>
      </c>
      <c r="N374" s="445"/>
      <c r="O374" s="445"/>
      <c r="P374" s="445"/>
      <c r="Q374" s="445"/>
      <c r="R374" s="445"/>
      <c r="S374" s="445"/>
      <c r="T374" s="445"/>
      <c r="U374" s="445"/>
      <c r="V374" s="445"/>
      <c r="W374" s="445"/>
      <c r="X374" s="445"/>
      <c r="Y374" s="445"/>
      <c r="Z374" s="445"/>
      <c r="AA374" s="445"/>
      <c r="AB374" s="445"/>
      <c r="AC374" s="445"/>
      <c r="AD374" s="74"/>
    </row>
    <row r="375" spans="1:30" ht="18" customHeight="1">
      <c r="A375" s="81"/>
      <c r="B375" s="97"/>
      <c r="C375" s="98"/>
      <c r="D375" s="42">
        <v>21100149201</v>
      </c>
      <c r="E375" s="43" t="s">
        <v>201</v>
      </c>
      <c r="F375" s="44" t="s">
        <v>192</v>
      </c>
      <c r="G375" s="137">
        <v>1</v>
      </c>
      <c r="H375" s="136">
        <v>60</v>
      </c>
      <c r="I375" s="136">
        <v>30</v>
      </c>
      <c r="J375" s="96">
        <v>34</v>
      </c>
      <c r="K375" s="78">
        <f t="shared" si="40"/>
        <v>1</v>
      </c>
      <c r="L375" s="78">
        <f t="shared" si="41"/>
        <v>1.1000000000000001</v>
      </c>
      <c r="M375" s="45">
        <f t="shared" si="42"/>
        <v>84.8</v>
      </c>
      <c r="N375" s="445"/>
      <c r="O375" s="445"/>
      <c r="P375" s="445"/>
      <c r="Q375" s="445"/>
      <c r="R375" s="445"/>
      <c r="S375" s="445"/>
      <c r="T375" s="445"/>
      <c r="U375" s="445"/>
      <c r="V375" s="445"/>
      <c r="W375" s="445"/>
      <c r="X375" s="445"/>
      <c r="Y375" s="445"/>
      <c r="Z375" s="445"/>
      <c r="AA375" s="445"/>
      <c r="AB375" s="445"/>
      <c r="AC375" s="445"/>
      <c r="AD375" s="74"/>
    </row>
    <row r="376" spans="1:30" ht="18" customHeight="1">
      <c r="A376" s="81"/>
      <c r="B376" s="97"/>
      <c r="C376" s="98"/>
      <c r="D376" s="42">
        <v>21100151901</v>
      </c>
      <c r="E376" s="43" t="s">
        <v>202</v>
      </c>
      <c r="F376" s="44" t="s">
        <v>203</v>
      </c>
      <c r="G376" s="137">
        <v>1</v>
      </c>
      <c r="H376" s="136">
        <v>45</v>
      </c>
      <c r="I376" s="136">
        <v>30</v>
      </c>
      <c r="J376" s="96">
        <v>28</v>
      </c>
      <c r="K376" s="78">
        <f t="shared" si="40"/>
        <v>1</v>
      </c>
      <c r="L376" s="78">
        <f t="shared" si="41"/>
        <v>1</v>
      </c>
      <c r="M376" s="45">
        <f t="shared" si="42"/>
        <v>67.5</v>
      </c>
      <c r="N376" s="445"/>
      <c r="O376" s="445"/>
      <c r="P376" s="445"/>
      <c r="Q376" s="445"/>
      <c r="R376" s="445"/>
      <c r="S376" s="445"/>
      <c r="T376" s="445"/>
      <c r="U376" s="445"/>
      <c r="V376" s="445"/>
      <c r="W376" s="445"/>
      <c r="X376" s="445"/>
      <c r="Y376" s="445"/>
      <c r="Z376" s="445"/>
      <c r="AA376" s="445"/>
      <c r="AB376" s="445"/>
      <c r="AC376" s="445"/>
      <c r="AD376" s="74"/>
    </row>
    <row r="377" spans="1:30" ht="18" customHeight="1">
      <c r="A377" s="81"/>
      <c r="B377" s="97"/>
      <c r="C377" s="98"/>
      <c r="D377" s="42">
        <v>21100093907</v>
      </c>
      <c r="E377" s="43" t="s">
        <v>45</v>
      </c>
      <c r="F377" s="44" t="s">
        <v>204</v>
      </c>
      <c r="G377" s="137">
        <v>1</v>
      </c>
      <c r="H377" s="136">
        <v>15</v>
      </c>
      <c r="I377" s="136">
        <v>30</v>
      </c>
      <c r="J377" s="96">
        <v>42</v>
      </c>
      <c r="K377" s="78">
        <f t="shared" si="40"/>
        <v>1.2</v>
      </c>
      <c r="L377" s="78">
        <f t="shared" si="41"/>
        <v>1.2</v>
      </c>
      <c r="M377" s="45">
        <f t="shared" ref="M377:M396" si="43">ROUND(IF(OR(LEFT(E377,2)="ĐA",LEFT(E377,2)="DA",LEFT(E377,5)="Đồ án",LEFT(E377,5)="Đồán "),J377*0.5,(IF(H377&gt;0,H377*K377,"0")+IF(I377&gt;0,(I377*0.75)*L377,"0"))),1)</f>
        <v>45</v>
      </c>
      <c r="N377" s="445"/>
      <c r="O377" s="445"/>
      <c r="P377" s="445"/>
      <c r="Q377" s="445"/>
      <c r="R377" s="445"/>
      <c r="S377" s="445"/>
      <c r="T377" s="445"/>
      <c r="U377" s="445"/>
      <c r="V377" s="445"/>
      <c r="W377" s="445"/>
      <c r="X377" s="445"/>
      <c r="Y377" s="445"/>
      <c r="Z377" s="445"/>
      <c r="AA377" s="445"/>
      <c r="AB377" s="445"/>
      <c r="AC377" s="445"/>
      <c r="AD377" s="74"/>
    </row>
    <row r="378" spans="1:30" ht="18" customHeight="1">
      <c r="A378" s="81"/>
      <c r="B378" s="97"/>
      <c r="C378" s="98"/>
      <c r="D378" s="42"/>
      <c r="E378" s="43" t="s">
        <v>216</v>
      </c>
      <c r="F378" s="44" t="s">
        <v>200</v>
      </c>
      <c r="G378" s="137"/>
      <c r="H378" s="136"/>
      <c r="I378" s="136"/>
      <c r="J378" s="96"/>
      <c r="K378" s="78">
        <f t="shared" si="40"/>
        <v>0</v>
      </c>
      <c r="L378" s="78">
        <f t="shared" si="41"/>
        <v>0</v>
      </c>
      <c r="M378" s="45">
        <f t="shared" si="43"/>
        <v>0</v>
      </c>
      <c r="N378" s="445"/>
      <c r="O378" s="445"/>
      <c r="P378" s="445"/>
      <c r="Q378" s="445"/>
      <c r="R378" s="445"/>
      <c r="S378" s="445"/>
      <c r="T378" s="445"/>
      <c r="U378" s="445"/>
      <c r="V378" s="445"/>
      <c r="W378" s="445"/>
      <c r="X378" s="445"/>
      <c r="Y378" s="445"/>
      <c r="Z378" s="445"/>
      <c r="AA378" s="445"/>
      <c r="AB378" s="445"/>
      <c r="AC378" s="445"/>
      <c r="AD378" s="74"/>
    </row>
    <row r="379" spans="1:30" s="207" customFormat="1" ht="18" customHeight="1">
      <c r="A379" s="111"/>
      <c r="B379" s="97"/>
      <c r="C379" s="98"/>
      <c r="D379" s="43">
        <v>20200120701</v>
      </c>
      <c r="E379" s="171" t="s">
        <v>489</v>
      </c>
      <c r="F379" s="172" t="s">
        <v>195</v>
      </c>
      <c r="G379" s="173">
        <v>2</v>
      </c>
      <c r="H379" s="174">
        <v>15</v>
      </c>
      <c r="I379" s="174"/>
      <c r="J379" s="175">
        <v>40</v>
      </c>
      <c r="K379" s="78">
        <f t="shared" si="40"/>
        <v>0</v>
      </c>
      <c r="L379" s="78">
        <f t="shared" si="41"/>
        <v>0</v>
      </c>
      <c r="M379" s="250">
        <f t="shared" si="43"/>
        <v>20</v>
      </c>
      <c r="N379" s="471"/>
      <c r="O379" s="471"/>
      <c r="P379" s="471"/>
      <c r="Q379" s="471"/>
      <c r="R379" s="471"/>
      <c r="S379" s="471"/>
      <c r="T379" s="471"/>
      <c r="U379" s="471"/>
      <c r="V379" s="471"/>
      <c r="W379" s="471"/>
      <c r="X379" s="471"/>
      <c r="Y379" s="471"/>
      <c r="Z379" s="471"/>
      <c r="AA379" s="471"/>
      <c r="AB379" s="471"/>
      <c r="AC379" s="471"/>
      <c r="AD379" s="74"/>
    </row>
    <row r="380" spans="1:30" ht="18" customHeight="1">
      <c r="A380" s="111"/>
      <c r="B380" s="97"/>
      <c r="C380" s="98"/>
      <c r="D380" s="43">
        <v>21100149201</v>
      </c>
      <c r="E380" s="171" t="s">
        <v>188</v>
      </c>
      <c r="F380" s="172" t="s">
        <v>339</v>
      </c>
      <c r="G380" s="173">
        <v>1</v>
      </c>
      <c r="H380" s="174"/>
      <c r="I380" s="174"/>
      <c r="J380" s="175">
        <v>34</v>
      </c>
      <c r="K380" s="78">
        <f t="shared" si="40"/>
        <v>0</v>
      </c>
      <c r="L380" s="78">
        <f t="shared" si="41"/>
        <v>0</v>
      </c>
      <c r="M380" s="250">
        <f t="shared" si="43"/>
        <v>17</v>
      </c>
      <c r="N380" s="471"/>
      <c r="O380" s="471"/>
      <c r="P380" s="471"/>
      <c r="Q380" s="471"/>
      <c r="R380" s="471"/>
      <c r="S380" s="471"/>
      <c r="T380" s="471"/>
      <c r="U380" s="471"/>
      <c r="V380" s="471"/>
      <c r="W380" s="471"/>
      <c r="X380" s="471"/>
      <c r="Y380" s="471"/>
      <c r="Z380" s="471"/>
      <c r="AA380" s="471"/>
      <c r="AB380" s="471"/>
      <c r="AC380" s="471"/>
      <c r="AD380" s="74"/>
    </row>
    <row r="381" spans="1:30" s="207" customFormat="1" ht="18" customHeight="1">
      <c r="A381" s="111"/>
      <c r="B381" s="97"/>
      <c r="C381" s="98"/>
      <c r="D381" s="43">
        <v>21100152301</v>
      </c>
      <c r="E381" s="171" t="s">
        <v>188</v>
      </c>
      <c r="F381" s="172" t="s">
        <v>203</v>
      </c>
      <c r="G381" s="173">
        <v>1</v>
      </c>
      <c r="H381" s="174"/>
      <c r="I381" s="174"/>
      <c r="J381" s="175">
        <v>20</v>
      </c>
      <c r="K381" s="78">
        <f t="shared" si="40"/>
        <v>0</v>
      </c>
      <c r="L381" s="78">
        <f t="shared" si="41"/>
        <v>0</v>
      </c>
      <c r="M381" s="250">
        <f t="shared" si="43"/>
        <v>10</v>
      </c>
      <c r="N381" s="471"/>
      <c r="O381" s="471"/>
      <c r="P381" s="471"/>
      <c r="Q381" s="471"/>
      <c r="R381" s="471"/>
      <c r="S381" s="471"/>
      <c r="T381" s="471"/>
      <c r="U381" s="471"/>
      <c r="V381" s="471"/>
      <c r="W381" s="471"/>
      <c r="X381" s="471"/>
      <c r="Y381" s="471"/>
      <c r="Z381" s="471"/>
      <c r="AA381" s="471"/>
      <c r="AB381" s="471"/>
      <c r="AC381" s="471"/>
      <c r="AD381" s="74"/>
    </row>
    <row r="382" spans="1:30" s="215" customFormat="1" ht="18" customHeight="1">
      <c r="A382" s="111"/>
      <c r="B382" s="97"/>
      <c r="C382" s="98"/>
      <c r="D382" s="43">
        <v>21100152301</v>
      </c>
      <c r="E382" s="171" t="s">
        <v>375</v>
      </c>
      <c r="F382" s="172" t="s">
        <v>203</v>
      </c>
      <c r="G382" s="173">
        <v>2</v>
      </c>
      <c r="H382" s="174"/>
      <c r="I382" s="174"/>
      <c r="J382" s="175">
        <v>20</v>
      </c>
      <c r="K382" s="78">
        <f t="shared" si="40"/>
        <v>0</v>
      </c>
      <c r="L382" s="78">
        <f t="shared" si="41"/>
        <v>0</v>
      </c>
      <c r="M382" s="250">
        <f t="shared" si="43"/>
        <v>10</v>
      </c>
      <c r="N382" s="471"/>
      <c r="O382" s="471"/>
      <c r="P382" s="471"/>
      <c r="Q382" s="471"/>
      <c r="R382" s="471"/>
      <c r="S382" s="471"/>
      <c r="T382" s="471"/>
      <c r="U382" s="471"/>
      <c r="V382" s="471"/>
      <c r="W382" s="471"/>
      <c r="X382" s="471"/>
      <c r="Y382" s="471"/>
      <c r="Z382" s="471"/>
      <c r="AA382" s="471"/>
      <c r="AB382" s="471"/>
      <c r="AC382" s="471"/>
      <c r="AD382" s="74"/>
    </row>
    <row r="383" spans="1:30" s="215" customFormat="1" ht="18" customHeight="1">
      <c r="A383" s="111"/>
      <c r="B383" s="97"/>
      <c r="C383" s="98"/>
      <c r="D383" s="43">
        <v>41000126401</v>
      </c>
      <c r="E383" s="171" t="s">
        <v>201</v>
      </c>
      <c r="F383" s="172" t="s">
        <v>157</v>
      </c>
      <c r="G383" s="173">
        <v>2</v>
      </c>
      <c r="H383" s="174">
        <v>30</v>
      </c>
      <c r="I383" s="174">
        <v>30</v>
      </c>
      <c r="J383" s="175">
        <v>20</v>
      </c>
      <c r="K383" s="78">
        <f>IF(OR(LEFT(E383,2)="ĐA",LEFT(E383,2)="DA",LEFT(E383,5)="Đồ án",LEFT(E383,5)="Đồán ",LEFT(E383,9)="Sinh hoạt",LEFT(E383,9)="sinh hoạt",LEFT(E383,6)="Cố vấn",LEFT(E383,6)="cố vấn",LEFT(E383,4)="cvht",LEFT(E383,4)="CVHT",LEFT(E383,4)="shcn",LEFT(E383,4)="SHCN"),0,(IF(AND(H383&gt;0,J383&gt;0),IF(J383&gt;60,1.3,IF(J383&gt;35,1.2,1)),0)))</f>
        <v>1</v>
      </c>
      <c r="L383" s="78">
        <f>IF(OR(LEFT(E383,2)="ĐA",LEFT(E383,2)="DA",LEFT(E383,5)="Đồ án",LEFT(E383,5)="Đồán "),0,IF(AND(J383&gt;0,I383&gt;0),IF(AND(OR(LEFT(E383,4)="GDQP",LEFT(E383,4)="gdqp",LEFT(E383,19)="Giáo dục quốc phòng"),J383&gt;50),1.3,IF(J383&gt;35,1.2,IF(J383&gt;29,1.1,1))),0))</f>
        <v>1</v>
      </c>
      <c r="M383" s="250">
        <f t="shared" si="43"/>
        <v>52.5</v>
      </c>
      <c r="N383" s="471"/>
      <c r="O383" s="471"/>
      <c r="P383" s="471"/>
      <c r="Q383" s="471"/>
      <c r="R383" s="471"/>
      <c r="S383" s="471"/>
      <c r="T383" s="471"/>
      <c r="U383" s="471"/>
      <c r="V383" s="471"/>
      <c r="W383" s="471"/>
      <c r="X383" s="471"/>
      <c r="Y383" s="471"/>
      <c r="Z383" s="471"/>
      <c r="AA383" s="471"/>
      <c r="AB383" s="471"/>
      <c r="AC383" s="471"/>
      <c r="AD383" s="74"/>
    </row>
    <row r="384" spans="1:30" ht="18" customHeight="1">
      <c r="A384" s="111"/>
      <c r="B384" s="97"/>
      <c r="C384" s="98"/>
      <c r="D384" s="43">
        <v>21100022402</v>
      </c>
      <c r="E384" s="43" t="s">
        <v>379</v>
      </c>
      <c r="F384" s="44" t="s">
        <v>192</v>
      </c>
      <c r="G384" s="137">
        <v>2</v>
      </c>
      <c r="H384" s="158">
        <v>15</v>
      </c>
      <c r="I384" s="158">
        <v>30</v>
      </c>
      <c r="J384" s="96">
        <v>34</v>
      </c>
      <c r="K384" s="78">
        <f t="shared" si="40"/>
        <v>1</v>
      </c>
      <c r="L384" s="78">
        <f t="shared" si="41"/>
        <v>1.1000000000000001</v>
      </c>
      <c r="M384" s="45">
        <f t="shared" si="43"/>
        <v>39.799999999999997</v>
      </c>
      <c r="N384" s="471"/>
      <c r="O384" s="471"/>
      <c r="P384" s="471"/>
      <c r="Q384" s="471"/>
      <c r="R384" s="471"/>
      <c r="S384" s="471"/>
      <c r="T384" s="471"/>
      <c r="U384" s="471"/>
      <c r="V384" s="471"/>
      <c r="W384" s="471"/>
      <c r="X384" s="471"/>
      <c r="Y384" s="471"/>
      <c r="Z384" s="471"/>
      <c r="AA384" s="471"/>
      <c r="AB384" s="471"/>
      <c r="AC384" s="471"/>
      <c r="AD384" s="74"/>
    </row>
    <row r="385" spans="1:30" s="170" customFormat="1" ht="18" customHeight="1">
      <c r="A385" s="111"/>
      <c r="B385" s="97"/>
      <c r="C385" s="98"/>
      <c r="D385" s="43">
        <v>21100022403</v>
      </c>
      <c r="E385" s="43" t="s">
        <v>379</v>
      </c>
      <c r="F385" s="44" t="s">
        <v>193</v>
      </c>
      <c r="G385" s="137">
        <v>2</v>
      </c>
      <c r="H385" s="158">
        <v>15</v>
      </c>
      <c r="I385" s="158">
        <v>30</v>
      </c>
      <c r="J385" s="96">
        <v>40</v>
      </c>
      <c r="K385" s="78">
        <f t="shared" si="40"/>
        <v>1.2</v>
      </c>
      <c r="L385" s="78">
        <f t="shared" si="41"/>
        <v>1.2</v>
      </c>
      <c r="M385" s="45">
        <f t="shared" si="43"/>
        <v>45</v>
      </c>
      <c r="N385" s="471"/>
      <c r="O385" s="471"/>
      <c r="P385" s="471"/>
      <c r="Q385" s="471"/>
      <c r="R385" s="471"/>
      <c r="S385" s="471"/>
      <c r="T385" s="471"/>
      <c r="U385" s="471"/>
      <c r="V385" s="471"/>
      <c r="W385" s="471"/>
      <c r="X385" s="471"/>
      <c r="Y385" s="471"/>
      <c r="Z385" s="471"/>
      <c r="AA385" s="471"/>
      <c r="AB385" s="471"/>
      <c r="AC385" s="471"/>
      <c r="AD385" s="74"/>
    </row>
    <row r="386" spans="1:30" s="215" customFormat="1" ht="18" customHeight="1">
      <c r="A386" s="111"/>
      <c r="B386" s="97"/>
      <c r="C386" s="98"/>
      <c r="D386" s="43">
        <v>21100022401</v>
      </c>
      <c r="E386" s="43" t="s">
        <v>379</v>
      </c>
      <c r="F386" s="44" t="s">
        <v>203</v>
      </c>
      <c r="G386" s="137">
        <v>2</v>
      </c>
      <c r="H386" s="158">
        <v>15</v>
      </c>
      <c r="I386" s="158">
        <v>30</v>
      </c>
      <c r="J386" s="96">
        <v>28</v>
      </c>
      <c r="K386" s="78">
        <f t="shared" si="40"/>
        <v>1</v>
      </c>
      <c r="L386" s="78">
        <f t="shared" ref="L386:L395" si="44">IF(OR(LEFT(E386,2)="ĐA",LEFT(E386,2)="DA",LEFT(E386,5)="Đồ án",LEFT(E386,5)="Đồán "),0,IF(AND(J386&gt;0,I386&gt;0),IF(AND(OR(LEFT(E386,4)="GDQP",LEFT(E386,4)="gdqp",LEFT(E386,19)="Giáo dục quốc phòng"),J386&gt;50),1.3,IF(J386&gt;35,1.2,IF(J386&gt;29,1.1,1))),0))</f>
        <v>1</v>
      </c>
      <c r="M386" s="45">
        <f t="shared" si="43"/>
        <v>37.5</v>
      </c>
      <c r="N386" s="471"/>
      <c r="O386" s="471"/>
      <c r="P386" s="471"/>
      <c r="Q386" s="471"/>
      <c r="R386" s="471"/>
      <c r="S386" s="471"/>
      <c r="T386" s="471"/>
      <c r="U386" s="471"/>
      <c r="V386" s="471"/>
      <c r="W386" s="471"/>
      <c r="X386" s="471"/>
      <c r="Y386" s="471"/>
      <c r="Z386" s="471"/>
      <c r="AA386" s="471"/>
      <c r="AB386" s="471"/>
      <c r="AC386" s="471"/>
      <c r="AD386" s="74"/>
    </row>
    <row r="387" spans="1:30" s="170" customFormat="1" ht="18" customHeight="1">
      <c r="A387" s="111"/>
      <c r="B387" s="97"/>
      <c r="C387" s="98"/>
      <c r="D387" s="43">
        <v>20200022401</v>
      </c>
      <c r="E387" s="43" t="s">
        <v>379</v>
      </c>
      <c r="F387" s="44" t="s">
        <v>207</v>
      </c>
      <c r="G387" s="137">
        <v>2</v>
      </c>
      <c r="H387" s="158">
        <v>15</v>
      </c>
      <c r="I387" s="158"/>
      <c r="J387" s="96">
        <v>54</v>
      </c>
      <c r="K387" s="78">
        <f>IF(OR(LEFT(E387,2)="ĐA",LEFT(E387,2)="DA",LEFT(E387,5)="Đồ án",LEFT(E387,5)="Đồán ",LEFT(E387,9)="Sinh hoạt",LEFT(E387,9)="sinh hoạt",LEFT(E387,6)="Cố vấn",LEFT(E387,6)="cố vấn",LEFT(E387,4)="cvht",LEFT(E387,4)="CVHT",LEFT(E387,4)="shcn",LEFT(E387,4)="SHCN"),0,(IF(AND(H387&gt;0,J387&gt;0),IF(J387&gt;60,1.3,IF(J387&gt;35,1.2,1)),0)))</f>
        <v>1.2</v>
      </c>
      <c r="L387" s="78">
        <f t="shared" si="44"/>
        <v>0</v>
      </c>
      <c r="M387" s="45">
        <f t="shared" si="43"/>
        <v>18</v>
      </c>
      <c r="N387" s="471"/>
      <c r="O387" s="471"/>
      <c r="P387" s="471"/>
      <c r="Q387" s="471"/>
      <c r="R387" s="471"/>
      <c r="S387" s="471"/>
      <c r="T387" s="471"/>
      <c r="U387" s="471"/>
      <c r="V387" s="471"/>
      <c r="W387" s="471"/>
      <c r="X387" s="471"/>
      <c r="Y387" s="471"/>
      <c r="Z387" s="471"/>
      <c r="AA387" s="471"/>
      <c r="AB387" s="471"/>
      <c r="AC387" s="471"/>
      <c r="AD387" s="74"/>
    </row>
    <row r="388" spans="1:30" ht="18" customHeight="1">
      <c r="A388" s="111"/>
      <c r="B388" s="97"/>
      <c r="C388" s="98"/>
      <c r="D388" s="43">
        <v>20200022401</v>
      </c>
      <c r="E388" s="43" t="s">
        <v>380</v>
      </c>
      <c r="F388" s="44" t="s">
        <v>207</v>
      </c>
      <c r="G388" s="137">
        <v>2</v>
      </c>
      <c r="H388" s="158"/>
      <c r="I388" s="158">
        <v>30</v>
      </c>
      <c r="J388" s="96">
        <v>27</v>
      </c>
      <c r="K388" s="78">
        <f t="shared" si="40"/>
        <v>0</v>
      </c>
      <c r="L388" s="78">
        <f t="shared" si="44"/>
        <v>1</v>
      </c>
      <c r="M388" s="45">
        <f t="shared" si="43"/>
        <v>22.5</v>
      </c>
      <c r="N388" s="471"/>
      <c r="O388" s="471"/>
      <c r="P388" s="471"/>
      <c r="Q388" s="471"/>
      <c r="R388" s="471"/>
      <c r="S388" s="471"/>
      <c r="T388" s="471"/>
      <c r="U388" s="471"/>
      <c r="V388" s="471"/>
      <c r="W388" s="471"/>
      <c r="X388" s="471"/>
      <c r="Y388" s="471"/>
      <c r="Z388" s="471"/>
      <c r="AA388" s="471"/>
      <c r="AB388" s="471"/>
      <c r="AC388" s="471"/>
      <c r="AD388" s="74"/>
    </row>
    <row r="389" spans="1:30" s="170" customFormat="1" ht="18" customHeight="1">
      <c r="A389" s="111"/>
      <c r="B389" s="97"/>
      <c r="C389" s="98"/>
      <c r="D389" s="43">
        <v>20200022401</v>
      </c>
      <c r="E389" s="43" t="s">
        <v>381</v>
      </c>
      <c r="F389" s="44" t="s">
        <v>207</v>
      </c>
      <c r="G389" s="137">
        <v>2</v>
      </c>
      <c r="H389" s="158"/>
      <c r="I389" s="158">
        <v>30</v>
      </c>
      <c r="J389" s="96">
        <v>27</v>
      </c>
      <c r="K389" s="78">
        <f t="shared" si="40"/>
        <v>0</v>
      </c>
      <c r="L389" s="78">
        <f t="shared" si="44"/>
        <v>1</v>
      </c>
      <c r="M389" s="45">
        <f t="shared" si="43"/>
        <v>22.5</v>
      </c>
      <c r="N389" s="471"/>
      <c r="O389" s="471"/>
      <c r="P389" s="471"/>
      <c r="Q389" s="471"/>
      <c r="R389" s="471"/>
      <c r="S389" s="471"/>
      <c r="T389" s="471"/>
      <c r="U389" s="471"/>
      <c r="V389" s="471"/>
      <c r="W389" s="471"/>
      <c r="X389" s="471"/>
      <c r="Y389" s="471"/>
      <c r="Z389" s="471"/>
      <c r="AA389" s="471"/>
      <c r="AB389" s="471"/>
      <c r="AC389" s="471"/>
      <c r="AD389" s="74"/>
    </row>
    <row r="390" spans="1:30" ht="15.75" customHeight="1">
      <c r="A390" s="81"/>
      <c r="B390" s="97"/>
      <c r="C390" s="98"/>
      <c r="D390" s="43">
        <v>20200120401</v>
      </c>
      <c r="E390" s="43" t="s">
        <v>484</v>
      </c>
      <c r="F390" s="44" t="s">
        <v>195</v>
      </c>
      <c r="G390" s="137">
        <v>2</v>
      </c>
      <c r="H390" s="158">
        <v>30</v>
      </c>
      <c r="I390" s="158"/>
      <c r="J390" s="96">
        <v>58</v>
      </c>
      <c r="K390" s="78">
        <f>IF(OR(LEFT(E390,2)="ĐA",LEFT(E390,2)="DA",LEFT(E390,5)="Đồ án",LEFT(E390,5)="Đồán ",LEFT(E390,9)="Sinh hoạt",LEFT(E390,9)="sinh hoạt",LEFT(E390,6)="Cố vấn",LEFT(E390,6)="cố vấn",LEFT(E390,4)="cvht",LEFT(E390,4)="CVHT",LEFT(E390,4)="shcn",LEFT(E390,4)="SHCN"),0,(IF(AND(H390&gt;0,J390&gt;0),IF(J390&gt;60,1.3,IF(J390&gt;35,1.2,1)),0)))</f>
        <v>1.2</v>
      </c>
      <c r="L390" s="78">
        <f t="shared" si="44"/>
        <v>0</v>
      </c>
      <c r="M390" s="45">
        <f t="shared" si="43"/>
        <v>36</v>
      </c>
      <c r="N390" s="445"/>
      <c r="O390" s="445"/>
      <c r="P390" s="445"/>
      <c r="Q390" s="445"/>
      <c r="R390" s="445"/>
      <c r="S390" s="445"/>
      <c r="T390" s="445"/>
      <c r="U390" s="445"/>
      <c r="V390" s="445"/>
      <c r="W390" s="445"/>
      <c r="X390" s="445"/>
      <c r="Y390" s="445"/>
      <c r="Z390" s="445"/>
      <c r="AA390" s="445"/>
      <c r="AB390" s="445"/>
      <c r="AC390" s="445"/>
      <c r="AD390" s="74"/>
    </row>
    <row r="391" spans="1:30" s="183" customFormat="1" ht="15.75" customHeight="1">
      <c r="A391" s="111"/>
      <c r="B391" s="97"/>
      <c r="C391" s="98"/>
      <c r="D391" s="43">
        <v>20200120401</v>
      </c>
      <c r="E391" s="43" t="s">
        <v>483</v>
      </c>
      <c r="F391" s="44" t="s">
        <v>195</v>
      </c>
      <c r="G391" s="137">
        <v>2</v>
      </c>
      <c r="H391" s="158"/>
      <c r="I391" s="158">
        <v>60</v>
      </c>
      <c r="J391" s="96">
        <v>29</v>
      </c>
      <c r="K391" s="251">
        <f>IF(OR(LEFT(E391,2)="ĐA",LEFT(E391,2)="DA",LEFT(E391,5)="Đồ án",LEFT(E391,5)="Đồán ",LEFT(E391,9)="Sinh hoạt",LEFT(E391,9)="sinh hoạt",LEFT(E391,6)="Cố vấn",LEFT(E391,6)="cố vấn",LEFT(E391,4)="cvht",LEFT(E391,4)="CVHT",LEFT(E391,4)="shcn",LEFT(E391,4)="SHCN"),0,(IF(AND(H391&gt;0,J391&gt;0),IF(J391&gt;60,1.3,IF(J391&gt;35,1.2,1)),0)))</f>
        <v>0</v>
      </c>
      <c r="L391" s="251">
        <f t="shared" si="44"/>
        <v>1</v>
      </c>
      <c r="M391" s="252">
        <f t="shared" si="43"/>
        <v>45</v>
      </c>
      <c r="N391" s="471"/>
      <c r="O391" s="471"/>
      <c r="P391" s="471"/>
      <c r="Q391" s="471"/>
      <c r="R391" s="471"/>
      <c r="S391" s="471"/>
      <c r="T391" s="471"/>
      <c r="U391" s="471"/>
      <c r="V391" s="471"/>
      <c r="W391" s="471"/>
      <c r="X391" s="471"/>
      <c r="Y391" s="471"/>
      <c r="Z391" s="471"/>
      <c r="AA391" s="471"/>
      <c r="AB391" s="471"/>
      <c r="AC391" s="471"/>
      <c r="AD391" s="74"/>
    </row>
    <row r="392" spans="1:30" s="183" customFormat="1" ht="15.75" customHeight="1">
      <c r="A392" s="111"/>
      <c r="B392" s="97"/>
      <c r="C392" s="98"/>
      <c r="D392" s="43">
        <v>20200120401</v>
      </c>
      <c r="E392" s="43" t="s">
        <v>482</v>
      </c>
      <c r="F392" s="44" t="s">
        <v>195</v>
      </c>
      <c r="G392" s="137">
        <v>2</v>
      </c>
      <c r="H392" s="158"/>
      <c r="I392" s="158">
        <v>60</v>
      </c>
      <c r="J392" s="96">
        <v>29</v>
      </c>
      <c r="K392" s="251">
        <f>IF(OR(LEFT(E392,2)="ĐA",LEFT(E392,2)="DA",LEFT(E392,5)="Đồ án",LEFT(E392,5)="Đồán ",LEFT(E392,9)="Sinh hoạt",LEFT(E392,9)="sinh hoạt",LEFT(E392,6)="Cố vấn",LEFT(E392,6)="cố vấn",LEFT(E392,4)="cvht",LEFT(E392,4)="CVHT",LEFT(E392,4)="shcn",LEFT(E392,4)="SHCN"),0,(IF(AND(H392&gt;0,J392&gt;0),IF(J392&gt;60,1.3,IF(J392&gt;35,1.2,1)),0)))</f>
        <v>0</v>
      </c>
      <c r="L392" s="251">
        <f t="shared" si="44"/>
        <v>1</v>
      </c>
      <c r="M392" s="252">
        <f t="shared" si="43"/>
        <v>45</v>
      </c>
      <c r="N392" s="471"/>
      <c r="O392" s="471"/>
      <c r="P392" s="471"/>
      <c r="Q392" s="471"/>
      <c r="R392" s="471"/>
      <c r="S392" s="471"/>
      <c r="T392" s="471"/>
      <c r="U392" s="471"/>
      <c r="V392" s="471"/>
      <c r="W392" s="471"/>
      <c r="X392" s="471"/>
      <c r="Y392" s="471"/>
      <c r="Z392" s="471"/>
      <c r="AA392" s="471"/>
      <c r="AB392" s="471"/>
      <c r="AC392" s="471"/>
      <c r="AD392" s="74"/>
    </row>
    <row r="393" spans="1:30" s="215" customFormat="1" ht="15.75" customHeight="1">
      <c r="A393" s="111"/>
      <c r="B393" s="97"/>
      <c r="C393" s="98"/>
      <c r="D393" s="43">
        <v>21100119920</v>
      </c>
      <c r="E393" s="43" t="s">
        <v>159</v>
      </c>
      <c r="F393" s="44" t="s">
        <v>488</v>
      </c>
      <c r="G393" s="137">
        <v>2</v>
      </c>
      <c r="H393" s="158">
        <v>30</v>
      </c>
      <c r="I393" s="158"/>
      <c r="J393" s="96">
        <v>58</v>
      </c>
      <c r="K393" s="251">
        <f>IF(OR(LEFT(E393,2)="ĐA",LEFT(E393,2)="DA",LEFT(E393,5)="Đồ án",LEFT(E393,5)="Đồán ",LEFT(E393,9)="Sinh hoạt",LEFT(E393,9)="sinh hoạt",LEFT(E393,6)="Cố vấn",LEFT(E393,6)="cố vấn",LEFT(E393,4)="cvht",LEFT(E393,4)="CVHT",LEFT(E393,4)="shcn",LEFT(E393,4)="SHCN"),0,(IF(AND(H393&gt;0,J393&gt;0),IF(J393&gt;60,1.3,IF(J393&gt;35,1.2,1)),0)))</f>
        <v>1.2</v>
      </c>
      <c r="L393" s="251">
        <f t="shared" si="44"/>
        <v>0</v>
      </c>
      <c r="M393" s="252">
        <f t="shared" si="43"/>
        <v>36</v>
      </c>
      <c r="N393" s="471"/>
      <c r="O393" s="471"/>
      <c r="P393" s="471"/>
      <c r="Q393" s="471"/>
      <c r="R393" s="471"/>
      <c r="S393" s="471"/>
      <c r="T393" s="471"/>
      <c r="U393" s="471"/>
      <c r="V393" s="471"/>
      <c r="W393" s="471"/>
      <c r="X393" s="471"/>
      <c r="Y393" s="471"/>
      <c r="Z393" s="471"/>
      <c r="AA393" s="471"/>
      <c r="AB393" s="471"/>
      <c r="AC393" s="471"/>
      <c r="AD393" s="74"/>
    </row>
    <row r="394" spans="1:30" s="215" customFormat="1" ht="15.75" customHeight="1">
      <c r="A394" s="111"/>
      <c r="B394" s="97"/>
      <c r="C394" s="98"/>
      <c r="D394" s="43">
        <v>21100119920</v>
      </c>
      <c r="E394" s="43" t="s">
        <v>159</v>
      </c>
      <c r="F394" s="44" t="s">
        <v>488</v>
      </c>
      <c r="G394" s="137">
        <v>2</v>
      </c>
      <c r="H394" s="158"/>
      <c r="I394" s="158">
        <v>60</v>
      </c>
      <c r="J394" s="96">
        <v>29</v>
      </c>
      <c r="K394" s="251">
        <f t="shared" si="40"/>
        <v>0</v>
      </c>
      <c r="L394" s="251">
        <f t="shared" si="44"/>
        <v>1</v>
      </c>
      <c r="M394" s="252">
        <f t="shared" si="43"/>
        <v>45</v>
      </c>
      <c r="N394" s="471"/>
      <c r="O394" s="471"/>
      <c r="P394" s="471"/>
      <c r="Q394" s="471"/>
      <c r="R394" s="471"/>
      <c r="S394" s="471"/>
      <c r="T394" s="471"/>
      <c r="U394" s="471"/>
      <c r="V394" s="471"/>
      <c r="W394" s="471"/>
      <c r="X394" s="471"/>
      <c r="Y394" s="471"/>
      <c r="Z394" s="471"/>
      <c r="AA394" s="471"/>
      <c r="AB394" s="471"/>
      <c r="AC394" s="471"/>
      <c r="AD394" s="74"/>
    </row>
    <row r="395" spans="1:30" s="183" customFormat="1" ht="15.75" customHeight="1">
      <c r="A395" s="111"/>
      <c r="B395" s="97"/>
      <c r="C395" s="98"/>
      <c r="D395" s="43">
        <v>21100119920</v>
      </c>
      <c r="E395" s="43" t="s">
        <v>159</v>
      </c>
      <c r="F395" s="44" t="s">
        <v>488</v>
      </c>
      <c r="G395" s="185">
        <v>2</v>
      </c>
      <c r="H395" s="281"/>
      <c r="I395" s="281">
        <v>60</v>
      </c>
      <c r="J395" s="186">
        <v>29</v>
      </c>
      <c r="K395" s="78">
        <f>IF(OR(LEFT(E395,2)="ĐA",LEFT(E395,2)="DA",LEFT(E395,5)="Đồ án",LEFT(E395,5)="Đồán ",LEFT(E395,9)="Sinh hoạt",LEFT(E395,9)="sinh hoạt",LEFT(E395,6)="Cố vấn",LEFT(E395,6)="cố vấn",LEFT(E395,4)="cvht",LEFT(E395,4)="CVHT",LEFT(E395,4)="shcn",LEFT(E395,4)="SHCN"),0,(IF(AND(H395&gt;0,J395&gt;0),IF(J395&gt;60,1.3,IF(J395&gt;35,1.2,1)),0)))</f>
        <v>0</v>
      </c>
      <c r="L395" s="78">
        <f t="shared" si="44"/>
        <v>1</v>
      </c>
      <c r="M395" s="252">
        <f t="shared" si="43"/>
        <v>45</v>
      </c>
      <c r="N395" s="471"/>
      <c r="O395" s="471"/>
      <c r="P395" s="471"/>
      <c r="Q395" s="471"/>
      <c r="R395" s="471"/>
      <c r="S395" s="471"/>
      <c r="T395" s="471"/>
      <c r="U395" s="471"/>
      <c r="V395" s="471"/>
      <c r="W395" s="471"/>
      <c r="X395" s="471"/>
      <c r="Y395" s="471"/>
      <c r="Z395" s="471"/>
      <c r="AA395" s="471"/>
      <c r="AB395" s="471"/>
      <c r="AC395" s="471"/>
      <c r="AD395" s="74"/>
    </row>
    <row r="396" spans="1:30" ht="18" customHeight="1">
      <c r="A396" s="94">
        <v>19</v>
      </c>
      <c r="B396" s="258" t="s">
        <v>110</v>
      </c>
      <c r="C396" s="259" t="s">
        <v>111</v>
      </c>
      <c r="D396" s="42">
        <v>20200010101</v>
      </c>
      <c r="E396" s="43" t="s">
        <v>234</v>
      </c>
      <c r="F396" s="44" t="s">
        <v>200</v>
      </c>
      <c r="G396" s="101">
        <v>1</v>
      </c>
      <c r="H396" s="275">
        <v>30</v>
      </c>
      <c r="I396" s="275">
        <v>0</v>
      </c>
      <c r="J396" s="96">
        <v>37</v>
      </c>
      <c r="K396" s="78">
        <f t="shared" si="40"/>
        <v>1.2</v>
      </c>
      <c r="L396" s="78">
        <f t="shared" si="41"/>
        <v>0</v>
      </c>
      <c r="M396" s="45">
        <f t="shared" si="43"/>
        <v>36</v>
      </c>
      <c r="N396" s="479">
        <v>64.5</v>
      </c>
      <c r="O396" s="463"/>
      <c r="P396" s="457">
        <f>SUM(M396:M408)+N396+O396</f>
        <v>755.5</v>
      </c>
      <c r="Q396" s="463">
        <v>0</v>
      </c>
      <c r="R396" s="457"/>
      <c r="S396" s="461">
        <v>430</v>
      </c>
      <c r="T396" s="463">
        <v>430</v>
      </c>
      <c r="U396" s="461">
        <v>112</v>
      </c>
      <c r="V396" s="459">
        <v>112</v>
      </c>
      <c r="W396" s="461">
        <v>56</v>
      </c>
      <c r="X396" s="463">
        <v>56</v>
      </c>
      <c r="Y396" s="457">
        <f>ROUND((P396-T396),1)</f>
        <v>325.5</v>
      </c>
      <c r="Z396" s="465">
        <f>IF(OR(SUM(V396:V408)="",SUM(Q396:Q408)=""),0,IF(OR(SUM(U396:U408)=320,SUM(V396:V408)&gt;0),ROUND((SUM(Q396:Q408)-SUM(V396:V408)),1),0))</f>
        <v>-112</v>
      </c>
      <c r="AA396" s="465">
        <f>IF(OR(SUM(X396:X408)="",SUM(R396:R408)=""),0,IF(OR(SUM(W396:W408)=160,SUM(X396:X408)&gt;0),ROUND((SUM(R396:R408)-SUM(X396:X408)),1),0))</f>
        <v>-56</v>
      </c>
      <c r="AB396" s="483"/>
      <c r="AC396" s="472">
        <f>SUM(Y396:AA408)</f>
        <v>157.5</v>
      </c>
      <c r="AD396" s="74"/>
    </row>
    <row r="397" spans="1:30" ht="18" customHeight="1">
      <c r="A397" s="81"/>
      <c r="B397" s="97"/>
      <c r="C397" s="98"/>
      <c r="D397" s="42">
        <v>20200010102</v>
      </c>
      <c r="E397" s="43" t="s">
        <v>234</v>
      </c>
      <c r="F397" s="44" t="s">
        <v>235</v>
      </c>
      <c r="G397" s="127">
        <v>1</v>
      </c>
      <c r="H397" s="276">
        <v>30</v>
      </c>
      <c r="I397" s="276">
        <v>0</v>
      </c>
      <c r="J397" s="96">
        <v>38</v>
      </c>
      <c r="K397" s="78">
        <f t="shared" ref="K397:K408" si="45">IF(OR(LEFT(E397,2)="ĐA",LEFT(E397,2)="DA",LEFT(E397,5)="Đồ án",LEFT(E397,5)="Đồán ",LEFT(E397,9)="Sinh hoạt",LEFT(E397,9)="sinh hoạt",LEFT(E397,6)="Cố vấn",LEFT(E397,6)="cố vấn",LEFT(E397,4)="cvht",LEFT(E397,4)="CVHT",LEFT(E397,4)="shcn",LEFT(E397,4)="SHCN"),0,(IF(AND(H397&gt;0,J397&gt;0),IF(J397&gt;60,1.3,IF(J397&gt;35,1.2,1)),0)))</f>
        <v>1.2</v>
      </c>
      <c r="L397" s="78">
        <f t="shared" ref="L397:L408" si="46">IF(OR(LEFT(E397,2)="ĐA",LEFT(E397,2)="DA",LEFT(E397,5)="Đồ án",LEFT(E397,5)="Đồán "),0,IF(AND(J397&gt;0,I397&gt;0),IF(AND(OR(LEFT(E397,4)="GDQP",LEFT(E397,4)="gdqp",LEFT(E397,19)="Giáo dục quốc phòng"),J397&gt;50),1.3,IF(J397&gt;35,1.2,IF(J397&gt;29,1.1,1))),0))</f>
        <v>0</v>
      </c>
      <c r="M397" s="45">
        <f t="shared" ref="M397:M408" si="47">ROUND(IF(OR(LEFT(E397,2)="ĐA",LEFT(E397,2)="DA",LEFT(E397,5)="Đồ án",LEFT(E397,5)="Đồán "),J397*0.5,(IF(H397&gt;0,H397*K397,"0")+IF(I397&gt;0,(I397*0.75)*L397,"0"))),1)</f>
        <v>36</v>
      </c>
      <c r="N397" s="445"/>
      <c r="O397" s="445"/>
      <c r="P397" s="445"/>
      <c r="Q397" s="445"/>
      <c r="R397" s="445"/>
      <c r="S397" s="445"/>
      <c r="T397" s="445"/>
      <c r="U397" s="445"/>
      <c r="V397" s="445"/>
      <c r="W397" s="445"/>
      <c r="X397" s="445"/>
      <c r="Y397" s="445"/>
      <c r="Z397" s="445"/>
      <c r="AA397" s="445"/>
      <c r="AB397" s="445"/>
      <c r="AC397" s="445"/>
      <c r="AD397" s="74"/>
    </row>
    <row r="398" spans="1:30" ht="18" customHeight="1">
      <c r="A398" s="81"/>
      <c r="B398" s="97"/>
      <c r="C398" s="98"/>
      <c r="D398" s="42">
        <v>20200010103</v>
      </c>
      <c r="E398" s="43" t="s">
        <v>234</v>
      </c>
      <c r="F398" s="44" t="s">
        <v>207</v>
      </c>
      <c r="G398" s="127">
        <v>1</v>
      </c>
      <c r="H398" s="276">
        <v>30</v>
      </c>
      <c r="I398" s="276">
        <v>0</v>
      </c>
      <c r="J398" s="96">
        <v>65</v>
      </c>
      <c r="K398" s="78">
        <f t="shared" si="45"/>
        <v>1.3</v>
      </c>
      <c r="L398" s="78">
        <f t="shared" si="46"/>
        <v>0</v>
      </c>
      <c r="M398" s="45">
        <f t="shared" si="47"/>
        <v>39</v>
      </c>
      <c r="N398" s="445"/>
      <c r="O398" s="445"/>
      <c r="P398" s="445"/>
      <c r="Q398" s="445"/>
      <c r="R398" s="445"/>
      <c r="S398" s="445"/>
      <c r="T398" s="445"/>
      <c r="U398" s="445"/>
      <c r="V398" s="445"/>
      <c r="W398" s="445"/>
      <c r="X398" s="445"/>
      <c r="Y398" s="445"/>
      <c r="Z398" s="445"/>
      <c r="AA398" s="445"/>
      <c r="AB398" s="445"/>
      <c r="AC398" s="445"/>
      <c r="AD398" s="74"/>
    </row>
    <row r="399" spans="1:30" ht="18" customHeight="1">
      <c r="A399" s="81"/>
      <c r="B399" s="97"/>
      <c r="C399" s="98"/>
      <c r="D399" s="42">
        <v>21100009905</v>
      </c>
      <c r="E399" s="43" t="s">
        <v>190</v>
      </c>
      <c r="F399" s="44" t="s">
        <v>187</v>
      </c>
      <c r="G399" s="127">
        <v>1</v>
      </c>
      <c r="H399" s="276">
        <v>45</v>
      </c>
      <c r="I399" s="276">
        <v>30</v>
      </c>
      <c r="J399" s="96">
        <v>29</v>
      </c>
      <c r="K399" s="78">
        <f t="shared" si="45"/>
        <v>1</v>
      </c>
      <c r="L399" s="78">
        <f t="shared" si="46"/>
        <v>1</v>
      </c>
      <c r="M399" s="45">
        <f t="shared" si="47"/>
        <v>67.5</v>
      </c>
      <c r="N399" s="445"/>
      <c r="O399" s="445"/>
      <c r="P399" s="445"/>
      <c r="Q399" s="445"/>
      <c r="R399" s="445"/>
      <c r="S399" s="445"/>
      <c r="T399" s="445"/>
      <c r="U399" s="445"/>
      <c r="V399" s="445"/>
      <c r="W399" s="445"/>
      <c r="X399" s="445"/>
      <c r="Y399" s="445"/>
      <c r="Z399" s="445"/>
      <c r="AA399" s="445"/>
      <c r="AB399" s="445"/>
      <c r="AC399" s="445"/>
      <c r="AD399" s="74"/>
    </row>
    <row r="400" spans="1:30" ht="18" customHeight="1">
      <c r="A400" s="81"/>
      <c r="B400" s="97"/>
      <c r="C400" s="98"/>
      <c r="D400" s="42">
        <v>21100149002</v>
      </c>
      <c r="E400" s="43" t="s">
        <v>206</v>
      </c>
      <c r="F400" s="44" t="s">
        <v>193</v>
      </c>
      <c r="G400" s="127">
        <v>1</v>
      </c>
      <c r="H400" s="276">
        <v>15</v>
      </c>
      <c r="I400" s="276">
        <v>60</v>
      </c>
      <c r="J400" s="96">
        <v>44</v>
      </c>
      <c r="K400" s="78">
        <f t="shared" si="45"/>
        <v>1.2</v>
      </c>
      <c r="L400" s="78">
        <f t="shared" si="46"/>
        <v>1.2</v>
      </c>
      <c r="M400" s="45">
        <f t="shared" si="47"/>
        <v>72</v>
      </c>
      <c r="N400" s="445"/>
      <c r="O400" s="445"/>
      <c r="P400" s="445"/>
      <c r="Q400" s="445"/>
      <c r="R400" s="445"/>
      <c r="S400" s="445"/>
      <c r="T400" s="445"/>
      <c r="U400" s="445"/>
      <c r="V400" s="445"/>
      <c r="W400" s="445"/>
      <c r="X400" s="445"/>
      <c r="Y400" s="445"/>
      <c r="Z400" s="445"/>
      <c r="AA400" s="445"/>
      <c r="AB400" s="445"/>
      <c r="AC400" s="445"/>
      <c r="AD400" s="74"/>
    </row>
    <row r="401" spans="1:30" ht="18" customHeight="1">
      <c r="A401" s="81"/>
      <c r="B401" s="97"/>
      <c r="C401" s="98"/>
      <c r="D401" s="42">
        <v>21100151801</v>
      </c>
      <c r="E401" s="43" t="s">
        <v>206</v>
      </c>
      <c r="F401" s="44" t="s">
        <v>236</v>
      </c>
      <c r="G401" s="127">
        <v>1</v>
      </c>
      <c r="H401" s="276">
        <v>30</v>
      </c>
      <c r="I401" s="276">
        <v>30</v>
      </c>
      <c r="J401" s="96">
        <v>27</v>
      </c>
      <c r="K401" s="78">
        <f t="shared" si="45"/>
        <v>1</v>
      </c>
      <c r="L401" s="78">
        <f t="shared" si="46"/>
        <v>1</v>
      </c>
      <c r="M401" s="45">
        <f t="shared" si="47"/>
        <v>52.5</v>
      </c>
      <c r="N401" s="445"/>
      <c r="O401" s="445"/>
      <c r="P401" s="445"/>
      <c r="Q401" s="445"/>
      <c r="R401" s="445"/>
      <c r="S401" s="445"/>
      <c r="T401" s="445"/>
      <c r="U401" s="445"/>
      <c r="V401" s="445"/>
      <c r="W401" s="445"/>
      <c r="X401" s="445"/>
      <c r="Y401" s="445"/>
      <c r="Z401" s="445"/>
      <c r="AA401" s="445"/>
      <c r="AB401" s="445"/>
      <c r="AC401" s="445"/>
      <c r="AD401" s="74"/>
    </row>
    <row r="402" spans="1:30" ht="18" customHeight="1">
      <c r="A402" s="111"/>
      <c r="B402" s="97"/>
      <c r="C402" s="98"/>
      <c r="D402" s="42">
        <v>71400119903</v>
      </c>
      <c r="E402" s="43" t="s">
        <v>159</v>
      </c>
      <c r="F402" s="44" t="s">
        <v>237</v>
      </c>
      <c r="G402" s="127">
        <v>1</v>
      </c>
      <c r="H402" s="276">
        <v>30</v>
      </c>
      <c r="I402" s="276">
        <v>60</v>
      </c>
      <c r="J402" s="96">
        <v>45</v>
      </c>
      <c r="K402" s="78">
        <f t="shared" si="45"/>
        <v>1.2</v>
      </c>
      <c r="L402" s="78">
        <f t="shared" si="46"/>
        <v>1.2</v>
      </c>
      <c r="M402" s="45">
        <f t="shared" si="47"/>
        <v>90</v>
      </c>
      <c r="N402" s="471"/>
      <c r="O402" s="471"/>
      <c r="P402" s="471"/>
      <c r="Q402" s="471"/>
      <c r="R402" s="471"/>
      <c r="S402" s="471"/>
      <c r="T402" s="471"/>
      <c r="U402" s="471"/>
      <c r="V402" s="471"/>
      <c r="W402" s="471"/>
      <c r="X402" s="471"/>
      <c r="Y402" s="471"/>
      <c r="Z402" s="471"/>
      <c r="AA402" s="471"/>
      <c r="AB402" s="471"/>
      <c r="AC402" s="471"/>
      <c r="AD402" s="74"/>
    </row>
    <row r="403" spans="1:30" ht="18" customHeight="1">
      <c r="A403" s="111"/>
      <c r="B403" s="97"/>
      <c r="C403" s="98"/>
      <c r="D403" s="42" t="s">
        <v>519</v>
      </c>
      <c r="E403" s="43" t="s">
        <v>216</v>
      </c>
      <c r="F403" s="154" t="s">
        <v>193</v>
      </c>
      <c r="G403" s="127"/>
      <c r="H403" s="276"/>
      <c r="I403" s="276"/>
      <c r="J403" s="96"/>
      <c r="K403" s="78">
        <f t="shared" si="45"/>
        <v>0</v>
      </c>
      <c r="L403" s="78">
        <f t="shared" si="46"/>
        <v>0</v>
      </c>
      <c r="M403" s="45">
        <f t="shared" si="47"/>
        <v>0</v>
      </c>
      <c r="N403" s="471"/>
      <c r="O403" s="471"/>
      <c r="P403" s="471"/>
      <c r="Q403" s="471"/>
      <c r="R403" s="471"/>
      <c r="S403" s="471"/>
      <c r="T403" s="471"/>
      <c r="U403" s="471"/>
      <c r="V403" s="471"/>
      <c r="W403" s="471"/>
      <c r="X403" s="471"/>
      <c r="Y403" s="471"/>
      <c r="Z403" s="471"/>
      <c r="AA403" s="471"/>
      <c r="AB403" s="471"/>
      <c r="AC403" s="471"/>
      <c r="AD403" s="74"/>
    </row>
    <row r="404" spans="1:30" ht="18" customHeight="1">
      <c r="A404" s="111"/>
      <c r="B404" s="97"/>
      <c r="C404" s="98"/>
      <c r="D404" s="42">
        <v>21100149001</v>
      </c>
      <c r="E404" s="43" t="s">
        <v>206</v>
      </c>
      <c r="F404" s="44" t="s">
        <v>278</v>
      </c>
      <c r="G404" s="127">
        <v>2</v>
      </c>
      <c r="H404" s="276">
        <v>15</v>
      </c>
      <c r="I404" s="276">
        <v>60</v>
      </c>
      <c r="J404" s="96">
        <v>40</v>
      </c>
      <c r="K404" s="78">
        <f t="shared" si="45"/>
        <v>1.2</v>
      </c>
      <c r="L404" s="78">
        <f t="shared" si="46"/>
        <v>1.2</v>
      </c>
      <c r="M404" s="45">
        <f t="shared" si="47"/>
        <v>72</v>
      </c>
      <c r="N404" s="471"/>
      <c r="O404" s="471"/>
      <c r="P404" s="471"/>
      <c r="Q404" s="471"/>
      <c r="R404" s="471"/>
      <c r="S404" s="471"/>
      <c r="T404" s="471"/>
      <c r="U404" s="471"/>
      <c r="V404" s="471"/>
      <c r="W404" s="471"/>
      <c r="X404" s="471"/>
      <c r="Y404" s="471"/>
      <c r="Z404" s="471"/>
      <c r="AA404" s="471"/>
      <c r="AB404" s="471"/>
      <c r="AC404" s="471"/>
      <c r="AD404" s="74"/>
    </row>
    <row r="405" spans="1:30" ht="18" customHeight="1">
      <c r="A405" s="111"/>
      <c r="B405" s="97"/>
      <c r="C405" s="98"/>
      <c r="D405" s="42">
        <v>20200010101</v>
      </c>
      <c r="E405" s="43" t="s">
        <v>234</v>
      </c>
      <c r="F405" s="44" t="s">
        <v>382</v>
      </c>
      <c r="G405" s="127">
        <v>2</v>
      </c>
      <c r="H405" s="276">
        <v>30</v>
      </c>
      <c r="I405" s="276">
        <v>0</v>
      </c>
      <c r="J405" s="96">
        <v>40</v>
      </c>
      <c r="K405" s="78">
        <f t="shared" si="45"/>
        <v>1.2</v>
      </c>
      <c r="L405" s="78">
        <f t="shared" si="46"/>
        <v>0</v>
      </c>
      <c r="M405" s="45">
        <f t="shared" si="47"/>
        <v>36</v>
      </c>
      <c r="N405" s="471"/>
      <c r="O405" s="471"/>
      <c r="P405" s="471"/>
      <c r="Q405" s="471"/>
      <c r="R405" s="471"/>
      <c r="S405" s="471"/>
      <c r="T405" s="471"/>
      <c r="U405" s="471"/>
      <c r="V405" s="471"/>
      <c r="W405" s="471"/>
      <c r="X405" s="471"/>
      <c r="Y405" s="471"/>
      <c r="Z405" s="471"/>
      <c r="AA405" s="471"/>
      <c r="AB405" s="471"/>
      <c r="AC405" s="471"/>
      <c r="AD405" s="74"/>
    </row>
    <row r="406" spans="1:30" ht="18" customHeight="1">
      <c r="A406" s="111"/>
      <c r="B406" s="97"/>
      <c r="C406" s="98"/>
      <c r="D406" s="42">
        <v>21100149602</v>
      </c>
      <c r="E406" s="43" t="s">
        <v>374</v>
      </c>
      <c r="F406" s="44" t="s">
        <v>193</v>
      </c>
      <c r="G406" s="127">
        <v>2</v>
      </c>
      <c r="H406" s="276">
        <v>45</v>
      </c>
      <c r="I406" s="276">
        <v>30</v>
      </c>
      <c r="J406" s="96">
        <v>38</v>
      </c>
      <c r="K406" s="78">
        <f t="shared" si="45"/>
        <v>1.2</v>
      </c>
      <c r="L406" s="78">
        <f t="shared" si="46"/>
        <v>1.2</v>
      </c>
      <c r="M406" s="45">
        <f t="shared" si="47"/>
        <v>81</v>
      </c>
      <c r="N406" s="471"/>
      <c r="O406" s="471"/>
      <c r="P406" s="471"/>
      <c r="Q406" s="471"/>
      <c r="R406" s="471"/>
      <c r="S406" s="471"/>
      <c r="T406" s="471"/>
      <c r="U406" s="471"/>
      <c r="V406" s="471"/>
      <c r="W406" s="471"/>
      <c r="X406" s="471"/>
      <c r="Y406" s="471"/>
      <c r="Z406" s="471"/>
      <c r="AA406" s="471"/>
      <c r="AB406" s="471"/>
      <c r="AC406" s="471"/>
      <c r="AD406" s="74"/>
    </row>
    <row r="407" spans="1:30" s="207" customFormat="1" ht="18" customHeight="1">
      <c r="A407" s="111"/>
      <c r="B407" s="97"/>
      <c r="C407" s="98"/>
      <c r="D407" s="42">
        <v>21100119909</v>
      </c>
      <c r="E407" s="43" t="s">
        <v>159</v>
      </c>
      <c r="F407" s="44" t="s">
        <v>520</v>
      </c>
      <c r="G407" s="127">
        <v>2</v>
      </c>
      <c r="H407" s="276">
        <v>30</v>
      </c>
      <c r="I407" s="276">
        <v>60</v>
      </c>
      <c r="J407" s="96">
        <v>42</v>
      </c>
      <c r="K407" s="78">
        <f t="shared" si="45"/>
        <v>1.2</v>
      </c>
      <c r="L407" s="78">
        <f t="shared" si="46"/>
        <v>1.2</v>
      </c>
      <c r="M407" s="45">
        <f t="shared" si="47"/>
        <v>90</v>
      </c>
      <c r="N407" s="471"/>
      <c r="O407" s="471"/>
      <c r="P407" s="471"/>
      <c r="Q407" s="471"/>
      <c r="R407" s="471"/>
      <c r="S407" s="471"/>
      <c r="T407" s="471"/>
      <c r="U407" s="471"/>
      <c r="V407" s="471"/>
      <c r="W407" s="471"/>
      <c r="X407" s="471"/>
      <c r="Y407" s="471"/>
      <c r="Z407" s="471"/>
      <c r="AA407" s="471"/>
      <c r="AB407" s="471"/>
      <c r="AC407" s="471"/>
      <c r="AD407" s="74"/>
    </row>
    <row r="408" spans="1:30" s="170" customFormat="1" ht="18" customHeight="1">
      <c r="A408" s="111"/>
      <c r="B408" s="97"/>
      <c r="C408" s="98"/>
      <c r="D408" s="296">
        <v>21100149402</v>
      </c>
      <c r="E408" s="297" t="s">
        <v>375</v>
      </c>
      <c r="F408" s="298" t="s">
        <v>193</v>
      </c>
      <c r="G408" s="299">
        <v>2</v>
      </c>
      <c r="H408" s="300"/>
      <c r="I408" s="300"/>
      <c r="J408" s="96">
        <v>38</v>
      </c>
      <c r="K408" s="78">
        <f t="shared" si="45"/>
        <v>0</v>
      </c>
      <c r="L408" s="78">
        <f t="shared" si="46"/>
        <v>0</v>
      </c>
      <c r="M408" s="45">
        <f t="shared" si="47"/>
        <v>19</v>
      </c>
      <c r="N408" s="471"/>
      <c r="O408" s="471"/>
      <c r="P408" s="471"/>
      <c r="Q408" s="471"/>
      <c r="R408" s="471"/>
      <c r="S408" s="471"/>
      <c r="T408" s="471"/>
      <c r="U408" s="471"/>
      <c r="V408" s="471"/>
      <c r="W408" s="471"/>
      <c r="X408" s="471"/>
      <c r="Y408" s="471"/>
      <c r="Z408" s="471"/>
      <c r="AA408" s="471"/>
      <c r="AB408" s="471"/>
      <c r="AC408" s="471"/>
      <c r="AD408" s="74"/>
    </row>
    <row r="409" spans="1:30" ht="18" customHeight="1">
      <c r="A409" s="94">
        <v>20</v>
      </c>
      <c r="B409" s="59" t="s">
        <v>112</v>
      </c>
      <c r="C409" s="60" t="s">
        <v>113</v>
      </c>
      <c r="D409" s="42">
        <v>21100010701</v>
      </c>
      <c r="E409" s="43" t="s">
        <v>257</v>
      </c>
      <c r="F409" s="44" t="s">
        <v>214</v>
      </c>
      <c r="G409" s="138">
        <v>1</v>
      </c>
      <c r="H409" s="136">
        <v>30</v>
      </c>
      <c r="I409" s="136">
        <v>30</v>
      </c>
      <c r="J409" s="96">
        <v>22</v>
      </c>
      <c r="K409" s="78">
        <f t="shared" si="40"/>
        <v>1</v>
      </c>
      <c r="L409" s="78">
        <f t="shared" si="41"/>
        <v>1</v>
      </c>
      <c r="M409" s="45">
        <f t="shared" si="42"/>
        <v>52.5</v>
      </c>
      <c r="N409" s="479">
        <v>64.5</v>
      </c>
      <c r="O409" s="463">
        <v>0</v>
      </c>
      <c r="P409" s="457">
        <f>SUM(M409:M430)+N409+O409</f>
        <v>1107.1999999999998</v>
      </c>
      <c r="Q409" s="463">
        <v>0</v>
      </c>
      <c r="R409" s="457"/>
      <c r="S409" s="461">
        <v>430</v>
      </c>
      <c r="T409" s="463">
        <v>430</v>
      </c>
      <c r="U409" s="461">
        <v>112</v>
      </c>
      <c r="V409" s="459">
        <f>112</f>
        <v>112</v>
      </c>
      <c r="W409" s="461">
        <v>56</v>
      </c>
      <c r="X409" s="463">
        <f>56</f>
        <v>56</v>
      </c>
      <c r="Y409" s="457">
        <f>ROUND((P409-T409),1)</f>
        <v>677.2</v>
      </c>
      <c r="Z409" s="465">
        <f>IF(OR(SUM(V409:V430)="",SUM(Q409:Q430)=""),0,IF(OR(SUM(U409:U430)=320,SUM(V409:V430)&gt;0),ROUND((SUM(Q409:Q430)-SUM(V409:V430)),1),0))</f>
        <v>-112</v>
      </c>
      <c r="AA409" s="465">
        <f>IF(OR(SUM(X409:X430)="",SUM(R409:R430)=""),0,IF(OR(SUM(W409:W430)=160,SUM(X409:X430)&gt;0),ROUND((SUM(R409:R430)-SUM(X409:X430)),1),0))</f>
        <v>-56</v>
      </c>
      <c r="AB409" s="483"/>
      <c r="AC409" s="472">
        <f>SUM(Y409:AA430)</f>
        <v>509.20000000000005</v>
      </c>
      <c r="AD409" s="74"/>
    </row>
    <row r="410" spans="1:30" ht="18" customHeight="1">
      <c r="A410" s="81"/>
      <c r="B410" s="97"/>
      <c r="C410" s="98"/>
      <c r="D410" s="42">
        <v>20200010702</v>
      </c>
      <c r="E410" s="43" t="s">
        <v>257</v>
      </c>
      <c r="F410" s="44" t="s">
        <v>235</v>
      </c>
      <c r="G410" s="138">
        <v>1</v>
      </c>
      <c r="H410" s="136">
        <v>30</v>
      </c>
      <c r="I410" s="136">
        <v>30</v>
      </c>
      <c r="J410" s="96">
        <v>38</v>
      </c>
      <c r="K410" s="78">
        <f t="shared" si="40"/>
        <v>1.2</v>
      </c>
      <c r="L410" s="78">
        <f t="shared" si="41"/>
        <v>1.2</v>
      </c>
      <c r="M410" s="45">
        <f t="shared" si="42"/>
        <v>63</v>
      </c>
      <c r="N410" s="445"/>
      <c r="O410" s="445"/>
      <c r="P410" s="445"/>
      <c r="Q410" s="445"/>
      <c r="R410" s="445"/>
      <c r="S410" s="445"/>
      <c r="T410" s="445"/>
      <c r="U410" s="445"/>
      <c r="V410" s="445"/>
      <c r="W410" s="445"/>
      <c r="X410" s="445"/>
      <c r="Y410" s="445"/>
      <c r="Z410" s="445"/>
      <c r="AA410" s="445"/>
      <c r="AB410" s="445"/>
      <c r="AC410" s="445"/>
      <c r="AD410" s="74"/>
    </row>
    <row r="411" spans="1:30" ht="18" customHeight="1">
      <c r="A411" s="81"/>
      <c r="B411" s="97"/>
      <c r="C411" s="98"/>
      <c r="D411" s="42">
        <v>21100010702</v>
      </c>
      <c r="E411" s="43" t="s">
        <v>257</v>
      </c>
      <c r="F411" s="44" t="s">
        <v>258</v>
      </c>
      <c r="G411" s="138">
        <v>1</v>
      </c>
      <c r="H411" s="136">
        <v>30</v>
      </c>
      <c r="I411" s="136">
        <v>30</v>
      </c>
      <c r="J411" s="96">
        <v>53</v>
      </c>
      <c r="K411" s="78">
        <f t="shared" si="40"/>
        <v>1.2</v>
      </c>
      <c r="L411" s="78">
        <f t="shared" si="41"/>
        <v>1.2</v>
      </c>
      <c r="M411" s="45">
        <f t="shared" si="42"/>
        <v>63</v>
      </c>
      <c r="N411" s="445"/>
      <c r="O411" s="445"/>
      <c r="P411" s="445"/>
      <c r="Q411" s="445"/>
      <c r="R411" s="445"/>
      <c r="S411" s="445"/>
      <c r="T411" s="445"/>
      <c r="U411" s="445"/>
      <c r="V411" s="445"/>
      <c r="W411" s="445"/>
      <c r="X411" s="445"/>
      <c r="Y411" s="445"/>
      <c r="Z411" s="445"/>
      <c r="AA411" s="445"/>
      <c r="AB411" s="445"/>
      <c r="AC411" s="445"/>
      <c r="AD411" s="74"/>
    </row>
    <row r="412" spans="1:30" ht="18" customHeight="1">
      <c r="A412" s="81"/>
      <c r="B412" s="97"/>
      <c r="C412" s="98"/>
      <c r="D412" s="42">
        <v>50600115601</v>
      </c>
      <c r="E412" s="43" t="s">
        <v>259</v>
      </c>
      <c r="F412" s="44" t="s">
        <v>260</v>
      </c>
      <c r="G412" s="138">
        <v>1</v>
      </c>
      <c r="H412" s="136">
        <v>18</v>
      </c>
      <c r="I412" s="136"/>
      <c r="J412" s="96">
        <v>63</v>
      </c>
      <c r="K412" s="78">
        <f t="shared" si="40"/>
        <v>1.3</v>
      </c>
      <c r="L412" s="78">
        <f t="shared" si="41"/>
        <v>0</v>
      </c>
      <c r="M412" s="45">
        <f t="shared" si="42"/>
        <v>23.4</v>
      </c>
      <c r="N412" s="445"/>
      <c r="O412" s="445"/>
      <c r="P412" s="445"/>
      <c r="Q412" s="445"/>
      <c r="R412" s="445"/>
      <c r="S412" s="445"/>
      <c r="T412" s="445"/>
      <c r="U412" s="445"/>
      <c r="V412" s="445"/>
      <c r="W412" s="445"/>
      <c r="X412" s="445"/>
      <c r="Y412" s="445"/>
      <c r="Z412" s="445"/>
      <c r="AA412" s="445"/>
      <c r="AB412" s="445"/>
      <c r="AC412" s="445"/>
      <c r="AD412" s="74"/>
    </row>
    <row r="413" spans="1:30" ht="18" customHeight="1">
      <c r="A413" s="81"/>
      <c r="B413" s="97"/>
      <c r="C413" s="98"/>
      <c r="D413" s="42">
        <v>50600115601</v>
      </c>
      <c r="E413" s="43" t="s">
        <v>261</v>
      </c>
      <c r="F413" s="44" t="s">
        <v>262</v>
      </c>
      <c r="G413" s="138">
        <v>1</v>
      </c>
      <c r="H413" s="136"/>
      <c r="I413" s="136">
        <v>57</v>
      </c>
      <c r="J413" s="96">
        <v>27</v>
      </c>
      <c r="K413" s="78">
        <f t="shared" si="40"/>
        <v>0</v>
      </c>
      <c r="L413" s="78">
        <f t="shared" si="41"/>
        <v>1</v>
      </c>
      <c r="M413" s="45">
        <f t="shared" si="42"/>
        <v>42.8</v>
      </c>
      <c r="N413" s="445"/>
      <c r="O413" s="445"/>
      <c r="P413" s="445"/>
      <c r="Q413" s="445"/>
      <c r="R413" s="445"/>
      <c r="S413" s="445"/>
      <c r="T413" s="445"/>
      <c r="U413" s="445"/>
      <c r="V413" s="445"/>
      <c r="W413" s="445"/>
      <c r="X413" s="445"/>
      <c r="Y413" s="445"/>
      <c r="Z413" s="445"/>
      <c r="AA413" s="445"/>
      <c r="AB413" s="445"/>
      <c r="AC413" s="445"/>
      <c r="AD413" s="74"/>
    </row>
    <row r="414" spans="1:30" ht="18" customHeight="1">
      <c r="A414" s="81"/>
      <c r="B414" s="99"/>
      <c r="C414" s="98"/>
      <c r="D414" s="42">
        <v>50600115601</v>
      </c>
      <c r="E414" s="43" t="s">
        <v>261</v>
      </c>
      <c r="F414" s="44" t="s">
        <v>263</v>
      </c>
      <c r="G414" s="138">
        <v>1</v>
      </c>
      <c r="H414" s="136"/>
      <c r="I414" s="136">
        <v>57</v>
      </c>
      <c r="J414" s="96">
        <v>36</v>
      </c>
      <c r="K414" s="78">
        <f t="shared" si="40"/>
        <v>0</v>
      </c>
      <c r="L414" s="78">
        <f t="shared" si="41"/>
        <v>1.2</v>
      </c>
      <c r="M414" s="45">
        <f t="shared" si="42"/>
        <v>51.3</v>
      </c>
      <c r="N414" s="445"/>
      <c r="O414" s="445"/>
      <c r="P414" s="445"/>
      <c r="Q414" s="445"/>
      <c r="R414" s="445"/>
      <c r="S414" s="445"/>
      <c r="T414" s="445"/>
      <c r="U414" s="445"/>
      <c r="V414" s="445"/>
      <c r="W414" s="445"/>
      <c r="X414" s="445"/>
      <c r="Y414" s="445"/>
      <c r="Z414" s="445"/>
      <c r="AA414" s="445"/>
      <c r="AB414" s="445"/>
      <c r="AC414" s="445"/>
      <c r="AD414" s="74"/>
    </row>
    <row r="415" spans="1:30" ht="18" customHeight="1">
      <c r="A415" s="81"/>
      <c r="B415" s="97"/>
      <c r="C415" s="98"/>
      <c r="D415" s="42">
        <v>71400119917</v>
      </c>
      <c r="E415" s="43" t="s">
        <v>159</v>
      </c>
      <c r="F415" s="44" t="s">
        <v>264</v>
      </c>
      <c r="G415" s="138">
        <v>1</v>
      </c>
      <c r="H415" s="136">
        <v>30</v>
      </c>
      <c r="I415" s="136">
        <v>60</v>
      </c>
      <c r="J415" s="96">
        <v>47</v>
      </c>
      <c r="K415" s="78">
        <f t="shared" si="40"/>
        <v>1.2</v>
      </c>
      <c r="L415" s="78">
        <f t="shared" si="41"/>
        <v>1.2</v>
      </c>
      <c r="M415" s="45">
        <f t="shared" si="42"/>
        <v>90</v>
      </c>
      <c r="N415" s="445"/>
      <c r="O415" s="445"/>
      <c r="P415" s="445"/>
      <c r="Q415" s="445"/>
      <c r="R415" s="445"/>
      <c r="S415" s="445"/>
      <c r="T415" s="445"/>
      <c r="U415" s="445"/>
      <c r="V415" s="445"/>
      <c r="W415" s="445"/>
      <c r="X415" s="445"/>
      <c r="Y415" s="445"/>
      <c r="Z415" s="445"/>
      <c r="AA415" s="445"/>
      <c r="AB415" s="445"/>
      <c r="AC415" s="445"/>
      <c r="AD415" s="74"/>
    </row>
    <row r="416" spans="1:30" ht="18" customHeight="1">
      <c r="A416" s="111"/>
      <c r="B416" s="97"/>
      <c r="C416" s="98"/>
      <c r="D416" s="42">
        <v>20400156801</v>
      </c>
      <c r="E416" s="43" t="s">
        <v>265</v>
      </c>
      <c r="F416" s="44" t="s">
        <v>246</v>
      </c>
      <c r="G416" s="138">
        <v>1</v>
      </c>
      <c r="H416" s="136">
        <v>15</v>
      </c>
      <c r="I416" s="136">
        <v>60</v>
      </c>
      <c r="J416" s="96">
        <v>13</v>
      </c>
      <c r="K416" s="78">
        <f t="shared" si="40"/>
        <v>1</v>
      </c>
      <c r="L416" s="78">
        <f t="shared" si="41"/>
        <v>1</v>
      </c>
      <c r="M416" s="45">
        <f t="shared" si="42"/>
        <v>60</v>
      </c>
      <c r="N416" s="471"/>
      <c r="O416" s="471"/>
      <c r="P416" s="471"/>
      <c r="Q416" s="471"/>
      <c r="R416" s="471"/>
      <c r="S416" s="471"/>
      <c r="T416" s="471"/>
      <c r="U416" s="471"/>
      <c r="V416" s="471"/>
      <c r="W416" s="471"/>
      <c r="X416" s="471"/>
      <c r="Y416" s="471"/>
      <c r="Z416" s="471"/>
      <c r="AA416" s="471"/>
      <c r="AB416" s="471"/>
      <c r="AC416" s="471"/>
      <c r="AD416" s="74"/>
    </row>
    <row r="417" spans="1:30" ht="18" customHeight="1">
      <c r="A417" s="111"/>
      <c r="B417" s="97"/>
      <c r="C417" s="98"/>
      <c r="D417" s="42">
        <v>21100150901</v>
      </c>
      <c r="E417" s="171" t="s">
        <v>188</v>
      </c>
      <c r="F417" s="172" t="s">
        <v>214</v>
      </c>
      <c r="G417" s="177">
        <v>1</v>
      </c>
      <c r="H417" s="176"/>
      <c r="I417" s="176">
        <v>45</v>
      </c>
      <c r="J417" s="175">
        <v>22</v>
      </c>
      <c r="K417" s="78">
        <f t="shared" ref="K417:K494" si="48">IF(OR(LEFT(E417,2)="ĐA",LEFT(E417,2)="DA",LEFT(E417,5)="Đồ án",LEFT(E417,5)="Đồán ",LEFT(E417,9)="Sinh hoạt",LEFT(E417,9)="sinh hoạt",LEFT(E417,6)="Cố vấn",LEFT(E417,6)="cố vấn",LEFT(E417,4)="cvht",LEFT(E417,4)="CVHT",LEFT(E417,4)="shcn",LEFT(E417,4)="SHCN"),0,(IF(AND(H417&gt;0,J417&gt;0),IF(J417&gt;60,1.3,IF(J417&gt;35,1.2,1)),0)))</f>
        <v>0</v>
      </c>
      <c r="L417" s="78">
        <f t="shared" ref="L417:L494" si="49">IF(OR(LEFT(E417,2)="ĐA",LEFT(E417,2)="DA",LEFT(E417,5)="Đồ án",LEFT(E417,5)="Đồán "),0,IF(AND(J417&gt;0,I417&gt;0),IF(AND(OR(LEFT(E417,4)="GDQP",LEFT(E417,4)="gdqp",LEFT(E417,19)="Giáo dục quốc phòng"),J417&gt;50),1.3,IF(J417&gt;35,1.2,IF(J417&gt;29,1.1,1))),0))</f>
        <v>0</v>
      </c>
      <c r="M417" s="45">
        <f t="shared" ref="M417:M494" si="50">ROUND(IF(OR(LEFT(E417,2)="ĐA",LEFT(E417,2)="DA",LEFT(E417,5)="Đồ án",LEFT(E417,5)="Đồán "),J417*0.5,(IF(H417&gt;0,H417*K417,"0")+IF(I417&gt;0,(I417*0.75)*L417,"0"))),1)</f>
        <v>11</v>
      </c>
      <c r="N417" s="471"/>
      <c r="O417" s="471"/>
      <c r="P417" s="471"/>
      <c r="Q417" s="471"/>
      <c r="R417" s="471"/>
      <c r="S417" s="471"/>
      <c r="T417" s="471"/>
      <c r="U417" s="471"/>
      <c r="V417" s="471"/>
      <c r="W417" s="471"/>
      <c r="X417" s="471"/>
      <c r="Y417" s="471"/>
      <c r="Z417" s="471"/>
      <c r="AA417" s="471"/>
      <c r="AB417" s="471"/>
      <c r="AC417" s="471"/>
      <c r="AD417" s="74"/>
    </row>
    <row r="418" spans="1:30" ht="18" customHeight="1">
      <c r="A418" s="111"/>
      <c r="B418" s="97"/>
      <c r="C418" s="98"/>
      <c r="D418" s="42"/>
      <c r="E418" s="43" t="s">
        <v>216</v>
      </c>
      <c r="F418" s="154" t="s">
        <v>298</v>
      </c>
      <c r="G418" s="138"/>
      <c r="H418" s="136"/>
      <c r="I418" s="136"/>
      <c r="J418" s="96"/>
      <c r="K418" s="78">
        <f t="shared" si="48"/>
        <v>0</v>
      </c>
      <c r="L418" s="78">
        <f t="shared" si="49"/>
        <v>0</v>
      </c>
      <c r="M418" s="45">
        <f t="shared" si="50"/>
        <v>0</v>
      </c>
      <c r="N418" s="471"/>
      <c r="O418" s="471"/>
      <c r="P418" s="471"/>
      <c r="Q418" s="471"/>
      <c r="R418" s="471"/>
      <c r="S418" s="471"/>
      <c r="T418" s="471"/>
      <c r="U418" s="471"/>
      <c r="V418" s="471"/>
      <c r="W418" s="471"/>
      <c r="X418" s="471"/>
      <c r="Y418" s="471"/>
      <c r="Z418" s="471"/>
      <c r="AA418" s="471"/>
      <c r="AB418" s="471"/>
      <c r="AC418" s="471"/>
      <c r="AD418" s="74"/>
    </row>
    <row r="419" spans="1:30" ht="18" customHeight="1">
      <c r="A419" s="111"/>
      <c r="B419" s="97"/>
      <c r="C419" s="98"/>
      <c r="D419" s="42"/>
      <c r="E419" s="43" t="s">
        <v>387</v>
      </c>
      <c r="F419" s="44" t="s">
        <v>388</v>
      </c>
      <c r="G419" s="138">
        <v>2</v>
      </c>
      <c r="H419" s="136">
        <v>30</v>
      </c>
      <c r="I419" s="136">
        <v>30</v>
      </c>
      <c r="J419" s="96">
        <v>40</v>
      </c>
      <c r="K419" s="78">
        <f t="shared" si="48"/>
        <v>1.2</v>
      </c>
      <c r="L419" s="78">
        <f t="shared" si="49"/>
        <v>1.2</v>
      </c>
      <c r="M419" s="45">
        <f t="shared" si="50"/>
        <v>63</v>
      </c>
      <c r="N419" s="471"/>
      <c r="O419" s="471"/>
      <c r="P419" s="471"/>
      <c r="Q419" s="471"/>
      <c r="R419" s="471"/>
      <c r="S419" s="471"/>
      <c r="T419" s="471"/>
      <c r="U419" s="471"/>
      <c r="V419" s="471"/>
      <c r="W419" s="471"/>
      <c r="X419" s="471"/>
      <c r="Y419" s="471"/>
      <c r="Z419" s="471"/>
      <c r="AA419" s="471"/>
      <c r="AB419" s="471"/>
      <c r="AC419" s="471"/>
      <c r="AD419" s="74"/>
    </row>
    <row r="420" spans="1:30" ht="18" customHeight="1">
      <c r="A420" s="81"/>
      <c r="B420" s="97"/>
      <c r="C420" s="98"/>
      <c r="D420" s="42"/>
      <c r="E420" s="43" t="s">
        <v>387</v>
      </c>
      <c r="F420" s="44" t="s">
        <v>298</v>
      </c>
      <c r="G420" s="138">
        <v>2</v>
      </c>
      <c r="H420" s="136">
        <v>30</v>
      </c>
      <c r="I420" s="136">
        <v>30</v>
      </c>
      <c r="J420" s="96">
        <v>40</v>
      </c>
      <c r="K420" s="78">
        <f t="shared" si="48"/>
        <v>1.2</v>
      </c>
      <c r="L420" s="78">
        <f t="shared" si="49"/>
        <v>1.2</v>
      </c>
      <c r="M420" s="45">
        <f t="shared" si="50"/>
        <v>63</v>
      </c>
      <c r="N420" s="445"/>
      <c r="O420" s="445"/>
      <c r="P420" s="445"/>
      <c r="Q420" s="445"/>
      <c r="R420" s="445"/>
      <c r="S420" s="445"/>
      <c r="T420" s="445"/>
      <c r="U420" s="445"/>
      <c r="V420" s="445"/>
      <c r="W420" s="445"/>
      <c r="X420" s="445"/>
      <c r="Y420" s="445"/>
      <c r="Z420" s="445"/>
      <c r="AA420" s="445"/>
      <c r="AB420" s="445"/>
      <c r="AC420" s="445"/>
      <c r="AD420" s="74"/>
    </row>
    <row r="421" spans="1:30" ht="18" customHeight="1">
      <c r="A421" s="81"/>
      <c r="B421" s="97"/>
      <c r="C421" s="98"/>
      <c r="D421" s="42"/>
      <c r="E421" s="43" t="s">
        <v>389</v>
      </c>
      <c r="F421" s="44" t="s">
        <v>388</v>
      </c>
      <c r="G421" s="138">
        <v>2</v>
      </c>
      <c r="H421" s="136">
        <v>30</v>
      </c>
      <c r="I421" s="136">
        <v>30</v>
      </c>
      <c r="J421" s="96">
        <v>40</v>
      </c>
      <c r="K421" s="78">
        <f t="shared" si="48"/>
        <v>1.2</v>
      </c>
      <c r="L421" s="78">
        <f t="shared" si="49"/>
        <v>1.2</v>
      </c>
      <c r="M421" s="45">
        <f t="shared" si="50"/>
        <v>63</v>
      </c>
      <c r="N421" s="445"/>
      <c r="O421" s="445"/>
      <c r="P421" s="445"/>
      <c r="Q421" s="445"/>
      <c r="R421" s="445"/>
      <c r="S421" s="445"/>
      <c r="T421" s="445"/>
      <c r="U421" s="445"/>
      <c r="V421" s="445"/>
      <c r="W421" s="445"/>
      <c r="X421" s="445"/>
      <c r="Y421" s="445"/>
      <c r="Z421" s="445"/>
      <c r="AA421" s="445"/>
      <c r="AB421" s="445"/>
      <c r="AC421" s="445"/>
      <c r="AD421" s="74"/>
    </row>
    <row r="422" spans="1:30" ht="18" customHeight="1">
      <c r="A422" s="81"/>
      <c r="B422" s="97"/>
      <c r="C422" s="98"/>
      <c r="D422" s="42"/>
      <c r="E422" s="43" t="s">
        <v>389</v>
      </c>
      <c r="F422" s="44" t="s">
        <v>298</v>
      </c>
      <c r="G422" s="138">
        <v>2</v>
      </c>
      <c r="H422" s="136">
        <v>30</v>
      </c>
      <c r="I422" s="136">
        <v>30</v>
      </c>
      <c r="J422" s="96">
        <v>40</v>
      </c>
      <c r="K422" s="78">
        <f t="shared" si="48"/>
        <v>1.2</v>
      </c>
      <c r="L422" s="78">
        <f t="shared" si="49"/>
        <v>1.2</v>
      </c>
      <c r="M422" s="45">
        <f t="shared" si="50"/>
        <v>63</v>
      </c>
      <c r="N422" s="445"/>
      <c r="O422" s="445"/>
      <c r="P422" s="445"/>
      <c r="Q422" s="445"/>
      <c r="R422" s="445"/>
      <c r="S422" s="445"/>
      <c r="T422" s="445"/>
      <c r="U422" s="445"/>
      <c r="V422" s="445"/>
      <c r="W422" s="445"/>
      <c r="X422" s="445"/>
      <c r="Y422" s="445"/>
      <c r="Z422" s="445"/>
      <c r="AA422" s="445"/>
      <c r="AB422" s="445"/>
      <c r="AC422" s="445"/>
      <c r="AD422" s="74"/>
    </row>
    <row r="423" spans="1:30" ht="18" customHeight="1">
      <c r="A423" s="81"/>
      <c r="B423" s="62"/>
      <c r="C423" s="98"/>
      <c r="D423" s="42"/>
      <c r="E423" s="43" t="s">
        <v>390</v>
      </c>
      <c r="F423" s="44" t="s">
        <v>157</v>
      </c>
      <c r="G423" s="138">
        <v>2</v>
      </c>
      <c r="H423" s="136">
        <v>15</v>
      </c>
      <c r="I423" s="136">
        <v>30</v>
      </c>
      <c r="J423" s="96">
        <v>40</v>
      </c>
      <c r="K423" s="78">
        <f t="shared" si="48"/>
        <v>1.2</v>
      </c>
      <c r="L423" s="78">
        <f t="shared" si="49"/>
        <v>1.2</v>
      </c>
      <c r="M423" s="45">
        <f t="shared" si="50"/>
        <v>45</v>
      </c>
      <c r="N423" s="445"/>
      <c r="O423" s="445"/>
      <c r="P423" s="445"/>
      <c r="Q423" s="445"/>
      <c r="R423" s="445"/>
      <c r="S423" s="445"/>
      <c r="T423" s="445"/>
      <c r="U423" s="445"/>
      <c r="V423" s="445"/>
      <c r="W423" s="445"/>
      <c r="X423" s="445"/>
      <c r="Y423" s="445"/>
      <c r="Z423" s="445"/>
      <c r="AA423" s="445"/>
      <c r="AB423" s="445"/>
      <c r="AC423" s="445"/>
      <c r="AD423" s="74"/>
    </row>
    <row r="424" spans="1:30" ht="18" customHeight="1">
      <c r="A424" s="81"/>
      <c r="B424" s="62"/>
      <c r="C424" s="98"/>
      <c r="D424" s="42"/>
      <c r="E424" s="43" t="s">
        <v>391</v>
      </c>
      <c r="F424" s="44" t="s">
        <v>157</v>
      </c>
      <c r="G424" s="138">
        <v>2</v>
      </c>
      <c r="H424" s="136"/>
      <c r="I424" s="136">
        <v>15</v>
      </c>
      <c r="J424" s="96">
        <v>40</v>
      </c>
      <c r="K424" s="78">
        <f t="shared" si="48"/>
        <v>0</v>
      </c>
      <c r="L424" s="78">
        <f t="shared" si="49"/>
        <v>1.2</v>
      </c>
      <c r="M424" s="45">
        <f t="shared" si="50"/>
        <v>13.5</v>
      </c>
      <c r="N424" s="445"/>
      <c r="O424" s="445"/>
      <c r="P424" s="445"/>
      <c r="Q424" s="445"/>
      <c r="R424" s="445"/>
      <c r="S424" s="445"/>
      <c r="T424" s="445"/>
      <c r="U424" s="445"/>
      <c r="V424" s="445"/>
      <c r="W424" s="445"/>
      <c r="X424" s="445"/>
      <c r="Y424" s="445"/>
      <c r="Z424" s="445"/>
      <c r="AA424" s="445"/>
      <c r="AB424" s="445"/>
      <c r="AC424" s="445"/>
      <c r="AD424" s="74"/>
    </row>
    <row r="425" spans="1:30" ht="18" customHeight="1">
      <c r="A425" s="81"/>
      <c r="B425" s="62"/>
      <c r="C425" s="98"/>
      <c r="D425" s="42"/>
      <c r="E425" s="43" t="s">
        <v>392</v>
      </c>
      <c r="F425" s="44" t="s">
        <v>260</v>
      </c>
      <c r="G425" s="138">
        <v>2</v>
      </c>
      <c r="H425" s="136">
        <v>33</v>
      </c>
      <c r="I425" s="136"/>
      <c r="J425" s="96">
        <v>60</v>
      </c>
      <c r="K425" s="78">
        <f t="shared" si="48"/>
        <v>1.2</v>
      </c>
      <c r="L425" s="78">
        <f t="shared" si="49"/>
        <v>0</v>
      </c>
      <c r="M425" s="45">
        <f t="shared" si="50"/>
        <v>39.6</v>
      </c>
      <c r="N425" s="445"/>
      <c r="O425" s="445"/>
      <c r="P425" s="445"/>
      <c r="Q425" s="445"/>
      <c r="R425" s="445"/>
      <c r="S425" s="445"/>
      <c r="T425" s="445"/>
      <c r="U425" s="445"/>
      <c r="V425" s="445"/>
      <c r="W425" s="445"/>
      <c r="X425" s="445"/>
      <c r="Y425" s="445"/>
      <c r="Z425" s="445"/>
      <c r="AA425" s="445"/>
      <c r="AB425" s="445"/>
      <c r="AC425" s="445"/>
      <c r="AD425" s="74"/>
    </row>
    <row r="426" spans="1:30" s="183" customFormat="1" ht="18" customHeight="1">
      <c r="A426" s="111"/>
      <c r="B426" s="62"/>
      <c r="C426" s="98"/>
      <c r="D426" s="42"/>
      <c r="E426" s="43" t="s">
        <v>460</v>
      </c>
      <c r="F426" s="44" t="s">
        <v>386</v>
      </c>
      <c r="G426" s="138">
        <v>2</v>
      </c>
      <c r="H426" s="136"/>
      <c r="I426" s="136">
        <v>27</v>
      </c>
      <c r="J426" s="96">
        <v>30</v>
      </c>
      <c r="K426" s="78">
        <f t="shared" si="48"/>
        <v>0</v>
      </c>
      <c r="L426" s="78">
        <f t="shared" si="49"/>
        <v>1.1000000000000001</v>
      </c>
      <c r="M426" s="45">
        <f t="shared" si="50"/>
        <v>22.3</v>
      </c>
      <c r="N426" s="471"/>
      <c r="O426" s="471"/>
      <c r="P426" s="471"/>
      <c r="Q426" s="471"/>
      <c r="R426" s="471"/>
      <c r="S426" s="471"/>
      <c r="T426" s="471"/>
      <c r="U426" s="471"/>
      <c r="V426" s="471"/>
      <c r="W426" s="471"/>
      <c r="X426" s="471"/>
      <c r="Y426" s="471"/>
      <c r="Z426" s="471"/>
      <c r="AA426" s="471"/>
      <c r="AB426" s="471"/>
      <c r="AC426" s="471"/>
      <c r="AD426" s="74"/>
    </row>
    <row r="427" spans="1:30" ht="18" customHeight="1">
      <c r="A427" s="81"/>
      <c r="B427" s="62"/>
      <c r="C427" s="98"/>
      <c r="D427" s="42"/>
      <c r="E427" s="43" t="s">
        <v>461</v>
      </c>
      <c r="F427" s="44" t="s">
        <v>386</v>
      </c>
      <c r="G427" s="138">
        <v>2</v>
      </c>
      <c r="H427" s="136"/>
      <c r="I427" s="136">
        <v>27</v>
      </c>
      <c r="J427" s="96">
        <v>30</v>
      </c>
      <c r="K427" s="78">
        <f t="shared" si="48"/>
        <v>0</v>
      </c>
      <c r="L427" s="78">
        <f t="shared" si="49"/>
        <v>1.1000000000000001</v>
      </c>
      <c r="M427" s="45">
        <f t="shared" si="50"/>
        <v>22.3</v>
      </c>
      <c r="N427" s="445"/>
      <c r="O427" s="445"/>
      <c r="P427" s="445"/>
      <c r="Q427" s="445"/>
      <c r="R427" s="445"/>
      <c r="S427" s="445"/>
      <c r="T427" s="445"/>
      <c r="U427" s="445"/>
      <c r="V427" s="445"/>
      <c r="W427" s="445"/>
      <c r="X427" s="445"/>
      <c r="Y427" s="445"/>
      <c r="Z427" s="445"/>
      <c r="AA427" s="445"/>
      <c r="AB427" s="445"/>
      <c r="AC427" s="445"/>
      <c r="AD427" s="74"/>
    </row>
    <row r="428" spans="1:30" s="170" customFormat="1" ht="18" customHeight="1">
      <c r="A428" s="111"/>
      <c r="B428" s="62"/>
      <c r="C428" s="98"/>
      <c r="D428" s="42"/>
      <c r="E428" s="43" t="s">
        <v>159</v>
      </c>
      <c r="F428" s="44" t="s">
        <v>475</v>
      </c>
      <c r="G428" s="138">
        <v>2</v>
      </c>
      <c r="H428" s="136">
        <v>30</v>
      </c>
      <c r="I428" s="136">
        <v>60</v>
      </c>
      <c r="J428" s="96">
        <v>40</v>
      </c>
      <c r="K428" s="78">
        <f t="shared" si="48"/>
        <v>1.2</v>
      </c>
      <c r="L428" s="78">
        <f t="shared" si="49"/>
        <v>1.2</v>
      </c>
      <c r="M428" s="45">
        <f t="shared" si="50"/>
        <v>90</v>
      </c>
      <c r="N428" s="471"/>
      <c r="O428" s="471"/>
      <c r="P428" s="471"/>
      <c r="Q428" s="471"/>
      <c r="R428" s="471"/>
      <c r="S428" s="471"/>
      <c r="T428" s="471"/>
      <c r="U428" s="471"/>
      <c r="V428" s="471"/>
      <c r="W428" s="471"/>
      <c r="X428" s="471"/>
      <c r="Y428" s="471"/>
      <c r="Z428" s="471"/>
      <c r="AA428" s="471"/>
      <c r="AB428" s="471"/>
      <c r="AC428" s="471"/>
      <c r="AD428" s="74"/>
    </row>
    <row r="429" spans="1:30" s="183" customFormat="1" ht="18" customHeight="1">
      <c r="A429" s="111"/>
      <c r="B429" s="62"/>
      <c r="C429" s="98"/>
      <c r="D429" s="42"/>
      <c r="E429" s="43" t="s">
        <v>159</v>
      </c>
      <c r="F429" s="44" t="s">
        <v>421</v>
      </c>
      <c r="G429" s="138">
        <v>2</v>
      </c>
      <c r="H429" s="136">
        <v>30</v>
      </c>
      <c r="I429" s="136">
        <v>60</v>
      </c>
      <c r="J429" s="96">
        <v>40</v>
      </c>
      <c r="K429" s="78">
        <f t="shared" si="48"/>
        <v>1.2</v>
      </c>
      <c r="L429" s="78">
        <f t="shared" si="49"/>
        <v>1.2</v>
      </c>
      <c r="M429" s="45">
        <f t="shared" si="50"/>
        <v>90</v>
      </c>
      <c r="N429" s="471"/>
      <c r="O429" s="471"/>
      <c r="P429" s="471"/>
      <c r="Q429" s="471"/>
      <c r="R429" s="471"/>
      <c r="S429" s="471"/>
      <c r="T429" s="471"/>
      <c r="U429" s="471"/>
      <c r="V429" s="471"/>
      <c r="W429" s="471"/>
      <c r="X429" s="471"/>
      <c r="Y429" s="471"/>
      <c r="Z429" s="471"/>
      <c r="AA429" s="471"/>
      <c r="AB429" s="471"/>
      <c r="AC429" s="471"/>
      <c r="AD429" s="74"/>
    </row>
    <row r="430" spans="1:30" ht="18" customHeight="1">
      <c r="A430" s="81"/>
      <c r="B430" s="97"/>
      <c r="C430" s="98"/>
      <c r="D430" s="42"/>
      <c r="E430" s="187" t="s">
        <v>375</v>
      </c>
      <c r="F430" s="188" t="s">
        <v>214</v>
      </c>
      <c r="G430" s="194">
        <v>1</v>
      </c>
      <c r="H430" s="189"/>
      <c r="I430" s="189"/>
      <c r="J430" s="190">
        <v>22</v>
      </c>
      <c r="K430" s="78">
        <f t="shared" si="48"/>
        <v>0</v>
      </c>
      <c r="L430" s="78">
        <f t="shared" si="49"/>
        <v>0</v>
      </c>
      <c r="M430" s="45">
        <f t="shared" si="50"/>
        <v>11</v>
      </c>
      <c r="N430" s="445"/>
      <c r="O430" s="445"/>
      <c r="P430" s="445"/>
      <c r="Q430" s="445"/>
      <c r="R430" s="445"/>
      <c r="S430" s="445"/>
      <c r="T430" s="445"/>
      <c r="U430" s="445"/>
      <c r="V430" s="445"/>
      <c r="W430" s="445"/>
      <c r="X430" s="445"/>
      <c r="Y430" s="445"/>
      <c r="Z430" s="445"/>
      <c r="AA430" s="445"/>
      <c r="AB430" s="445"/>
      <c r="AC430" s="445"/>
      <c r="AD430" s="74"/>
    </row>
    <row r="431" spans="1:30" ht="18" customHeight="1">
      <c r="A431" s="94">
        <v>21</v>
      </c>
      <c r="B431" s="258" t="s">
        <v>82</v>
      </c>
      <c r="C431" s="259" t="s">
        <v>114</v>
      </c>
      <c r="D431" s="42">
        <v>20200010701</v>
      </c>
      <c r="E431" s="43" t="s">
        <v>257</v>
      </c>
      <c r="F431" s="44" t="s">
        <v>200</v>
      </c>
      <c r="G431" s="143">
        <v>1</v>
      </c>
      <c r="H431" s="136">
        <v>30</v>
      </c>
      <c r="I431" s="136">
        <v>30</v>
      </c>
      <c r="J431" s="96">
        <v>37</v>
      </c>
      <c r="K431" s="78">
        <f t="shared" si="48"/>
        <v>1.2</v>
      </c>
      <c r="L431" s="78">
        <f t="shared" si="49"/>
        <v>1.2</v>
      </c>
      <c r="M431" s="45">
        <f t="shared" si="50"/>
        <v>63</v>
      </c>
      <c r="N431" s="479">
        <v>64.5</v>
      </c>
      <c r="O431" s="463">
        <v>0</v>
      </c>
      <c r="P431" s="457">
        <f>SUM(M431:M469)+N431+O431</f>
        <v>1452.1</v>
      </c>
      <c r="Q431" s="463">
        <v>42.9</v>
      </c>
      <c r="R431" s="457"/>
      <c r="S431" s="461">
        <v>430</v>
      </c>
      <c r="T431" s="463">
        <v>430</v>
      </c>
      <c r="U431" s="461">
        <v>112</v>
      </c>
      <c r="V431" s="459">
        <v>112</v>
      </c>
      <c r="W431" s="461">
        <v>56</v>
      </c>
      <c r="X431" s="463">
        <v>56</v>
      </c>
      <c r="Y431" s="457">
        <f>ROUND((P431-T431),1)</f>
        <v>1022.1</v>
      </c>
      <c r="Z431" s="465">
        <f>IF(OR(SUM(V431:V469)="",SUM(Q431:Q469)=""),0,IF(OR(SUM(U431:U469)=320,SUM(V431:V469)&gt;0),ROUND((SUM(Q431:Q469)-SUM(V431:V469)),1),0))</f>
        <v>-69.099999999999994</v>
      </c>
      <c r="AA431" s="465">
        <f>IF(OR(SUM(X431:X469)="",SUM(R431:R469)=""),0,IF(OR(SUM(W431:W469)=160,SUM(X431:X469)&gt;0),ROUND((SUM(R431:R469)-SUM(X431:X469)),1),0))</f>
        <v>-56</v>
      </c>
      <c r="AB431" s="483"/>
      <c r="AC431" s="472">
        <f>SUM(Y431:AA469)</f>
        <v>897</v>
      </c>
      <c r="AD431" s="74"/>
    </row>
    <row r="432" spans="1:30" ht="18" customHeight="1">
      <c r="A432" s="81"/>
      <c r="B432" s="97"/>
      <c r="C432" s="98"/>
      <c r="D432" s="42">
        <v>20400156701</v>
      </c>
      <c r="E432" s="43" t="s">
        <v>305</v>
      </c>
      <c r="F432" s="44" t="s">
        <v>246</v>
      </c>
      <c r="G432" s="143">
        <v>1</v>
      </c>
      <c r="H432" s="136">
        <v>15</v>
      </c>
      <c r="I432" s="136">
        <v>60</v>
      </c>
      <c r="J432" s="96">
        <v>13</v>
      </c>
      <c r="K432" s="78">
        <f t="shared" ref="K432:K466" si="51">IF(OR(LEFT(E432,2)="ĐA",LEFT(E432,2)="DA",LEFT(E432,5)="Đồ án",LEFT(E432,5)="Đồán ",LEFT(E432,9)="Sinh hoạt",LEFT(E432,9)="sinh hoạt",LEFT(E432,6)="Cố vấn",LEFT(E432,6)="cố vấn",LEFT(E432,4)="cvht",LEFT(E432,4)="CVHT",LEFT(E432,4)="shcn",LEFT(E432,4)="SHCN"),0,(IF(AND(H432&gt;0,J432&gt;0),IF(J432&gt;60,1.3,IF(J432&gt;35,1.2,1)),0)))</f>
        <v>1</v>
      </c>
      <c r="L432" s="78">
        <f t="shared" ref="L432:L466" si="52">IF(OR(LEFT(E432,2)="ĐA",LEFT(E432,2)="DA",LEFT(E432,5)="Đồ án",LEFT(E432,5)="Đồán "),0,IF(AND(J432&gt;0,I432&gt;0),IF(AND(OR(LEFT(E432,4)="GDQP",LEFT(E432,4)="gdqp",LEFT(E432,19)="Giáo dục quốc phòng"),J432&gt;50),1.3,IF(J432&gt;35,1.2,IF(J432&gt;29,1.1,1))),0))</f>
        <v>1</v>
      </c>
      <c r="M432" s="45">
        <f t="shared" ref="M432:M466" si="53">ROUND(IF(OR(LEFT(E432,2)="ĐA",LEFT(E432,2)="DA",LEFT(E432,5)="Đồ án",LEFT(E432,5)="Đồán "),J432*0.5,(IF(H432&gt;0,H432*K432,"0")+IF(I432&gt;0,(I432*0.75)*L432,"0"))),1)</f>
        <v>60</v>
      </c>
      <c r="N432" s="445"/>
      <c r="O432" s="445"/>
      <c r="P432" s="445"/>
      <c r="Q432" s="445"/>
      <c r="R432" s="445"/>
      <c r="S432" s="445"/>
      <c r="T432" s="445"/>
      <c r="U432" s="445"/>
      <c r="V432" s="445"/>
      <c r="W432" s="445"/>
      <c r="X432" s="445"/>
      <c r="Y432" s="445"/>
      <c r="Z432" s="445"/>
      <c r="AA432" s="445"/>
      <c r="AB432" s="445"/>
      <c r="AC432" s="445"/>
      <c r="AD432" s="74"/>
    </row>
    <row r="433" spans="1:30" ht="18" customHeight="1">
      <c r="A433" s="81"/>
      <c r="B433" s="97"/>
      <c r="C433" s="98"/>
      <c r="D433" s="42">
        <v>21100110901</v>
      </c>
      <c r="E433" s="43" t="s">
        <v>306</v>
      </c>
      <c r="F433" s="44" t="s">
        <v>258</v>
      </c>
      <c r="G433" s="143">
        <v>1</v>
      </c>
      <c r="H433" s="136">
        <v>30</v>
      </c>
      <c r="I433" s="136">
        <v>30</v>
      </c>
      <c r="J433" s="96">
        <v>53</v>
      </c>
      <c r="K433" s="78">
        <f t="shared" si="51"/>
        <v>1.2</v>
      </c>
      <c r="L433" s="78">
        <f t="shared" si="52"/>
        <v>1.2</v>
      </c>
      <c r="M433" s="45">
        <f t="shared" si="53"/>
        <v>63</v>
      </c>
      <c r="N433" s="445"/>
      <c r="O433" s="445"/>
      <c r="P433" s="445"/>
      <c r="Q433" s="445"/>
      <c r="R433" s="445"/>
      <c r="S433" s="445"/>
      <c r="T433" s="445"/>
      <c r="U433" s="445"/>
      <c r="V433" s="445"/>
      <c r="W433" s="445"/>
      <c r="X433" s="445"/>
      <c r="Y433" s="445"/>
      <c r="Z433" s="445"/>
      <c r="AA433" s="445"/>
      <c r="AB433" s="445"/>
      <c r="AC433" s="445"/>
      <c r="AD433" s="74"/>
    </row>
    <row r="434" spans="1:30" ht="18" customHeight="1">
      <c r="A434" s="81"/>
      <c r="B434" s="97"/>
      <c r="C434" s="98"/>
      <c r="D434" s="42">
        <v>21100148301</v>
      </c>
      <c r="E434" s="178" t="s">
        <v>188</v>
      </c>
      <c r="F434" s="253" t="s">
        <v>258</v>
      </c>
      <c r="G434" s="179">
        <v>1</v>
      </c>
      <c r="H434" s="176"/>
      <c r="I434" s="176"/>
      <c r="J434" s="175">
        <v>53</v>
      </c>
      <c r="K434" s="78">
        <f t="shared" si="51"/>
        <v>0</v>
      </c>
      <c r="L434" s="78">
        <f t="shared" si="52"/>
        <v>0</v>
      </c>
      <c r="M434" s="45">
        <f t="shared" si="53"/>
        <v>26.5</v>
      </c>
      <c r="N434" s="445"/>
      <c r="O434" s="445"/>
      <c r="P434" s="445"/>
      <c r="Q434" s="445"/>
      <c r="R434" s="445"/>
      <c r="S434" s="445"/>
      <c r="T434" s="445"/>
      <c r="U434" s="445"/>
      <c r="V434" s="445"/>
      <c r="W434" s="445"/>
      <c r="X434" s="445"/>
      <c r="Y434" s="445"/>
      <c r="Z434" s="445"/>
      <c r="AA434" s="445"/>
      <c r="AB434" s="445"/>
      <c r="AC434" s="445"/>
      <c r="AD434" s="74"/>
    </row>
    <row r="435" spans="1:30" ht="18" customHeight="1">
      <c r="A435" s="81"/>
      <c r="B435" s="97"/>
      <c r="C435" s="98"/>
      <c r="D435" s="42">
        <v>21100148401</v>
      </c>
      <c r="E435" s="42" t="s">
        <v>307</v>
      </c>
      <c r="F435" s="42" t="s">
        <v>258</v>
      </c>
      <c r="G435" s="143">
        <v>1</v>
      </c>
      <c r="H435" s="136">
        <v>15</v>
      </c>
      <c r="I435" s="136">
        <v>30</v>
      </c>
      <c r="J435" s="96">
        <v>53</v>
      </c>
      <c r="K435" s="78">
        <f t="shared" si="51"/>
        <v>1.2</v>
      </c>
      <c r="L435" s="78">
        <f t="shared" si="52"/>
        <v>1.2</v>
      </c>
      <c r="M435" s="45">
        <f t="shared" si="53"/>
        <v>45</v>
      </c>
      <c r="N435" s="445"/>
      <c r="O435" s="445"/>
      <c r="P435" s="445"/>
      <c r="Q435" s="445"/>
      <c r="R435" s="445"/>
      <c r="S435" s="445"/>
      <c r="T435" s="445"/>
      <c r="U435" s="445"/>
      <c r="V435" s="445"/>
      <c r="W435" s="445"/>
      <c r="X435" s="445"/>
      <c r="Y435" s="445"/>
      <c r="Z435" s="445"/>
      <c r="AA435" s="445"/>
      <c r="AB435" s="445"/>
      <c r="AC435" s="445"/>
      <c r="AD435" s="74"/>
    </row>
    <row r="436" spans="1:30" ht="18" customHeight="1">
      <c r="A436" s="81"/>
      <c r="B436" s="97"/>
      <c r="C436" s="98"/>
      <c r="D436" s="42">
        <v>21100149801</v>
      </c>
      <c r="E436" s="42" t="s">
        <v>308</v>
      </c>
      <c r="F436" s="42" t="s">
        <v>167</v>
      </c>
      <c r="G436" s="143">
        <v>1</v>
      </c>
      <c r="H436" s="169">
        <v>26</v>
      </c>
      <c r="I436" s="169">
        <v>26</v>
      </c>
      <c r="J436" s="96">
        <v>37</v>
      </c>
      <c r="K436" s="78">
        <f t="shared" si="51"/>
        <v>1.2</v>
      </c>
      <c r="L436" s="78">
        <f t="shared" si="52"/>
        <v>1.2</v>
      </c>
      <c r="M436" s="45">
        <f t="shared" si="53"/>
        <v>54.6</v>
      </c>
      <c r="N436" s="445"/>
      <c r="O436" s="445"/>
      <c r="P436" s="445"/>
      <c r="Q436" s="445"/>
      <c r="R436" s="445"/>
      <c r="S436" s="445"/>
      <c r="T436" s="445"/>
      <c r="U436" s="445"/>
      <c r="V436" s="445"/>
      <c r="W436" s="445"/>
      <c r="X436" s="445"/>
      <c r="Y436" s="445"/>
      <c r="Z436" s="445"/>
      <c r="AA436" s="445"/>
      <c r="AB436" s="445"/>
      <c r="AC436" s="445"/>
      <c r="AD436" s="74"/>
    </row>
    <row r="437" spans="1:30" ht="18" customHeight="1">
      <c r="A437" s="81"/>
      <c r="B437" s="97"/>
      <c r="C437" s="98"/>
      <c r="D437" s="42">
        <v>21100149802</v>
      </c>
      <c r="E437" s="42" t="s">
        <v>308</v>
      </c>
      <c r="F437" s="42" t="s">
        <v>168</v>
      </c>
      <c r="G437" s="143">
        <v>1</v>
      </c>
      <c r="H437" s="169">
        <v>26</v>
      </c>
      <c r="I437" s="169">
        <v>26</v>
      </c>
      <c r="J437" s="96">
        <v>33</v>
      </c>
      <c r="K437" s="78">
        <f t="shared" si="51"/>
        <v>1</v>
      </c>
      <c r="L437" s="78">
        <f t="shared" si="52"/>
        <v>1.1000000000000001</v>
      </c>
      <c r="M437" s="45">
        <f t="shared" si="53"/>
        <v>47.5</v>
      </c>
      <c r="N437" s="445"/>
      <c r="O437" s="445"/>
      <c r="P437" s="445"/>
      <c r="Q437" s="445"/>
      <c r="R437" s="445"/>
      <c r="S437" s="445"/>
      <c r="T437" s="445"/>
      <c r="U437" s="445"/>
      <c r="V437" s="445"/>
      <c r="W437" s="445"/>
      <c r="X437" s="445"/>
      <c r="Y437" s="445"/>
      <c r="Z437" s="445"/>
      <c r="AA437" s="445"/>
      <c r="AB437" s="445"/>
      <c r="AC437" s="445"/>
      <c r="AD437" s="74"/>
    </row>
    <row r="438" spans="1:30" ht="18" customHeight="1">
      <c r="A438" s="81"/>
      <c r="B438" s="97"/>
      <c r="C438" s="98"/>
      <c r="D438" s="42">
        <v>21100150601</v>
      </c>
      <c r="E438" s="42" t="s">
        <v>307</v>
      </c>
      <c r="F438" s="42" t="s">
        <v>214</v>
      </c>
      <c r="G438" s="143">
        <v>1</v>
      </c>
      <c r="H438" s="136">
        <v>30</v>
      </c>
      <c r="I438" s="136">
        <v>30</v>
      </c>
      <c r="J438" s="96">
        <v>22</v>
      </c>
      <c r="K438" s="78">
        <f t="shared" si="51"/>
        <v>1</v>
      </c>
      <c r="L438" s="78">
        <f t="shared" si="52"/>
        <v>1</v>
      </c>
      <c r="M438" s="45">
        <f t="shared" si="53"/>
        <v>52.5</v>
      </c>
      <c r="N438" s="445"/>
      <c r="O438" s="445"/>
      <c r="P438" s="445"/>
      <c r="Q438" s="445"/>
      <c r="R438" s="445"/>
      <c r="S438" s="445"/>
      <c r="T438" s="445"/>
      <c r="U438" s="445"/>
      <c r="V438" s="445"/>
      <c r="W438" s="445"/>
      <c r="X438" s="445"/>
      <c r="Y438" s="445"/>
      <c r="Z438" s="445"/>
      <c r="AA438" s="445"/>
      <c r="AB438" s="445"/>
      <c r="AC438" s="445"/>
      <c r="AD438" s="74"/>
    </row>
    <row r="439" spans="1:30" ht="18" customHeight="1">
      <c r="A439" s="81"/>
      <c r="B439" s="97"/>
      <c r="C439" s="98"/>
      <c r="D439" s="42">
        <v>41000092801</v>
      </c>
      <c r="E439" s="42" t="s">
        <v>257</v>
      </c>
      <c r="F439" s="42" t="s">
        <v>157</v>
      </c>
      <c r="G439" s="143">
        <v>1</v>
      </c>
      <c r="H439" s="136">
        <v>15</v>
      </c>
      <c r="I439" s="136">
        <v>30</v>
      </c>
      <c r="J439" s="96">
        <v>30</v>
      </c>
      <c r="K439" s="78">
        <f t="shared" si="51"/>
        <v>1</v>
      </c>
      <c r="L439" s="78">
        <f t="shared" si="52"/>
        <v>1.1000000000000001</v>
      </c>
      <c r="M439" s="45">
        <f t="shared" si="53"/>
        <v>39.799999999999997</v>
      </c>
      <c r="N439" s="445"/>
      <c r="O439" s="445"/>
      <c r="P439" s="445"/>
      <c r="Q439" s="445"/>
      <c r="R439" s="445"/>
      <c r="S439" s="445"/>
      <c r="T439" s="445"/>
      <c r="U439" s="445"/>
      <c r="V439" s="445"/>
      <c r="W439" s="445"/>
      <c r="X439" s="445"/>
      <c r="Y439" s="445"/>
      <c r="Z439" s="445"/>
      <c r="AA439" s="445"/>
      <c r="AB439" s="445"/>
      <c r="AC439" s="445"/>
      <c r="AD439" s="74"/>
    </row>
    <row r="440" spans="1:30" ht="18" customHeight="1">
      <c r="A440" s="81"/>
      <c r="B440" s="97"/>
      <c r="C440" s="98"/>
      <c r="D440" s="42" t="s">
        <v>309</v>
      </c>
      <c r="E440" s="42" t="s">
        <v>310</v>
      </c>
      <c r="F440" s="42" t="s">
        <v>214</v>
      </c>
      <c r="G440" s="143">
        <v>1</v>
      </c>
      <c r="H440" s="169">
        <v>13</v>
      </c>
      <c r="I440" s="136"/>
      <c r="J440" s="96">
        <v>22</v>
      </c>
      <c r="K440" s="78">
        <f t="shared" si="51"/>
        <v>0</v>
      </c>
      <c r="L440" s="78">
        <f t="shared" si="52"/>
        <v>0</v>
      </c>
      <c r="M440" s="45">
        <f t="shared" si="53"/>
        <v>0</v>
      </c>
      <c r="N440" s="445"/>
      <c r="O440" s="445"/>
      <c r="P440" s="445"/>
      <c r="Q440" s="445"/>
      <c r="R440" s="445"/>
      <c r="S440" s="445"/>
      <c r="T440" s="445"/>
      <c r="U440" s="445"/>
      <c r="V440" s="445"/>
      <c r="W440" s="445"/>
      <c r="X440" s="445"/>
      <c r="Y440" s="445"/>
      <c r="Z440" s="445"/>
      <c r="AA440" s="445"/>
      <c r="AB440" s="445"/>
      <c r="AC440" s="445"/>
      <c r="AD440" s="74"/>
    </row>
    <row r="441" spans="1:30" ht="18" customHeight="1">
      <c r="A441" s="111"/>
      <c r="B441" s="97"/>
      <c r="C441" s="98"/>
      <c r="D441" s="42">
        <v>20400156901</v>
      </c>
      <c r="E441" s="178" t="s">
        <v>188</v>
      </c>
      <c r="F441" s="253" t="s">
        <v>246</v>
      </c>
      <c r="G441" s="179">
        <v>1</v>
      </c>
      <c r="H441" s="176"/>
      <c r="I441" s="176"/>
      <c r="J441" s="175">
        <v>13</v>
      </c>
      <c r="K441" s="78">
        <f t="shared" si="51"/>
        <v>0</v>
      </c>
      <c r="L441" s="78">
        <f t="shared" si="52"/>
        <v>0</v>
      </c>
      <c r="M441" s="45">
        <f t="shared" si="53"/>
        <v>6.5</v>
      </c>
      <c r="N441" s="471"/>
      <c r="O441" s="471"/>
      <c r="P441" s="471"/>
      <c r="Q441" s="471"/>
      <c r="R441" s="471"/>
      <c r="S441" s="471"/>
      <c r="T441" s="471"/>
      <c r="U441" s="471"/>
      <c r="V441" s="471"/>
      <c r="W441" s="471"/>
      <c r="X441" s="471"/>
      <c r="Y441" s="471"/>
      <c r="Z441" s="471"/>
      <c r="AA441" s="471"/>
      <c r="AB441" s="471"/>
      <c r="AC441" s="471"/>
      <c r="AD441" s="74"/>
    </row>
    <row r="442" spans="1:30" ht="18" customHeight="1">
      <c r="A442" s="111"/>
      <c r="B442" s="97"/>
      <c r="C442" s="98"/>
      <c r="D442" s="42">
        <v>20400138501</v>
      </c>
      <c r="E442" s="42" t="s">
        <v>311</v>
      </c>
      <c r="F442" s="42" t="s">
        <v>161</v>
      </c>
      <c r="G442" s="143">
        <v>1</v>
      </c>
      <c r="H442" s="136">
        <v>15</v>
      </c>
      <c r="I442" s="136">
        <v>60</v>
      </c>
      <c r="J442" s="96">
        <v>10</v>
      </c>
      <c r="K442" s="78">
        <f t="shared" si="51"/>
        <v>1</v>
      </c>
      <c r="L442" s="78">
        <f t="shared" si="52"/>
        <v>1</v>
      </c>
      <c r="M442" s="45">
        <f t="shared" si="53"/>
        <v>60</v>
      </c>
      <c r="N442" s="471"/>
      <c r="O442" s="471"/>
      <c r="P442" s="471"/>
      <c r="Q442" s="471"/>
      <c r="R442" s="471"/>
      <c r="S442" s="471"/>
      <c r="T442" s="471"/>
      <c r="U442" s="471"/>
      <c r="V442" s="471"/>
      <c r="W442" s="471"/>
      <c r="X442" s="471"/>
      <c r="Y442" s="471"/>
      <c r="Z442" s="471"/>
      <c r="AA442" s="471"/>
      <c r="AB442" s="471"/>
      <c r="AC442" s="471"/>
      <c r="AD442" s="74"/>
    </row>
    <row r="443" spans="1:30" ht="18" customHeight="1">
      <c r="A443" s="111"/>
      <c r="B443" s="97"/>
      <c r="C443" s="98"/>
      <c r="D443" s="42" t="s">
        <v>527</v>
      </c>
      <c r="E443" s="42" t="s">
        <v>528</v>
      </c>
      <c r="F443" s="42" t="s">
        <v>529</v>
      </c>
      <c r="G443" s="143">
        <v>1</v>
      </c>
      <c r="H443" s="136"/>
      <c r="I443" s="136">
        <v>15</v>
      </c>
      <c r="J443" s="96"/>
      <c r="K443" s="78">
        <f t="shared" si="51"/>
        <v>0</v>
      </c>
      <c r="L443" s="78">
        <f t="shared" si="52"/>
        <v>0</v>
      </c>
      <c r="M443" s="45">
        <f t="shared" si="53"/>
        <v>0</v>
      </c>
      <c r="N443" s="471"/>
      <c r="O443" s="471"/>
      <c r="P443" s="471"/>
      <c r="Q443" s="471"/>
      <c r="R443" s="471"/>
      <c r="S443" s="471"/>
      <c r="T443" s="471"/>
      <c r="U443" s="471"/>
      <c r="V443" s="471"/>
      <c r="W443" s="471"/>
      <c r="X443" s="471"/>
      <c r="Y443" s="471"/>
      <c r="Z443" s="471"/>
      <c r="AA443" s="471"/>
      <c r="AB443" s="471"/>
      <c r="AC443" s="471"/>
      <c r="AD443" s="74"/>
    </row>
    <row r="444" spans="1:30" s="170" customFormat="1" ht="18" customHeight="1">
      <c r="A444" s="111"/>
      <c r="B444" s="97"/>
      <c r="C444" s="98"/>
      <c r="D444" s="42" t="s">
        <v>530</v>
      </c>
      <c r="E444" s="42" t="s">
        <v>531</v>
      </c>
      <c r="F444" s="42" t="s">
        <v>529</v>
      </c>
      <c r="G444" s="143">
        <v>1</v>
      </c>
      <c r="H444" s="136">
        <v>10</v>
      </c>
      <c r="I444" s="136"/>
      <c r="J444" s="96"/>
      <c r="K444" s="78">
        <f t="shared" si="51"/>
        <v>0</v>
      </c>
      <c r="L444" s="78">
        <f t="shared" si="52"/>
        <v>0</v>
      </c>
      <c r="M444" s="45">
        <f t="shared" si="53"/>
        <v>0</v>
      </c>
      <c r="N444" s="471"/>
      <c r="O444" s="471"/>
      <c r="P444" s="471"/>
      <c r="Q444" s="471"/>
      <c r="R444" s="471"/>
      <c r="S444" s="471"/>
      <c r="T444" s="471"/>
      <c r="U444" s="471"/>
      <c r="V444" s="471"/>
      <c r="W444" s="471"/>
      <c r="X444" s="471"/>
      <c r="Y444" s="471"/>
      <c r="Z444" s="471"/>
      <c r="AA444" s="471"/>
      <c r="AB444" s="471"/>
      <c r="AC444" s="471"/>
      <c r="AD444" s="74"/>
    </row>
    <row r="445" spans="1:30" s="170" customFormat="1" ht="18" customHeight="1">
      <c r="A445" s="111"/>
      <c r="B445" s="97"/>
      <c r="C445" s="98"/>
      <c r="D445" s="42">
        <v>21100148401</v>
      </c>
      <c r="E445" s="42" t="s">
        <v>307</v>
      </c>
      <c r="F445" s="42" t="s">
        <v>167</v>
      </c>
      <c r="G445" s="143">
        <v>2</v>
      </c>
      <c r="H445" s="136">
        <v>15</v>
      </c>
      <c r="I445" s="136"/>
      <c r="J445" s="96">
        <v>70</v>
      </c>
      <c r="K445" s="78">
        <f t="shared" si="51"/>
        <v>1.3</v>
      </c>
      <c r="L445" s="78">
        <f t="shared" si="52"/>
        <v>0</v>
      </c>
      <c r="M445" s="45">
        <f t="shared" si="53"/>
        <v>19.5</v>
      </c>
      <c r="N445" s="471"/>
      <c r="O445" s="471"/>
      <c r="P445" s="471"/>
      <c r="Q445" s="471"/>
      <c r="R445" s="471"/>
      <c r="S445" s="471"/>
      <c r="T445" s="471"/>
      <c r="U445" s="471"/>
      <c r="V445" s="471"/>
      <c r="W445" s="471"/>
      <c r="X445" s="471"/>
      <c r="Y445" s="471"/>
      <c r="Z445" s="471"/>
      <c r="AA445" s="471"/>
      <c r="AB445" s="471"/>
      <c r="AC445" s="471"/>
      <c r="AD445" s="74"/>
    </row>
    <row r="446" spans="1:30" s="263" customFormat="1" ht="18" customHeight="1">
      <c r="A446" s="111"/>
      <c r="B446" s="97"/>
      <c r="C446" s="98"/>
      <c r="D446" s="42">
        <v>21100148401</v>
      </c>
      <c r="E446" s="42" t="s">
        <v>532</v>
      </c>
      <c r="F446" s="42" t="s">
        <v>167</v>
      </c>
      <c r="G446" s="143">
        <v>2</v>
      </c>
      <c r="H446" s="136"/>
      <c r="I446" s="136">
        <v>30</v>
      </c>
      <c r="J446" s="96">
        <v>37</v>
      </c>
      <c r="K446" s="78">
        <f t="shared" si="51"/>
        <v>0</v>
      </c>
      <c r="L446" s="78">
        <f t="shared" si="52"/>
        <v>1.2</v>
      </c>
      <c r="M446" s="45">
        <f t="shared" si="53"/>
        <v>27</v>
      </c>
      <c r="N446" s="471"/>
      <c r="O446" s="471"/>
      <c r="P446" s="471"/>
      <c r="Q446" s="471"/>
      <c r="R446" s="471"/>
      <c r="S446" s="471"/>
      <c r="T446" s="471"/>
      <c r="U446" s="471"/>
      <c r="V446" s="471"/>
      <c r="W446" s="471"/>
      <c r="X446" s="471"/>
      <c r="Y446" s="471"/>
      <c r="Z446" s="471"/>
      <c r="AA446" s="471"/>
      <c r="AB446" s="471"/>
      <c r="AC446" s="471"/>
      <c r="AD446" s="74"/>
    </row>
    <row r="447" spans="1:30" s="263" customFormat="1" ht="18" customHeight="1">
      <c r="A447" s="111"/>
      <c r="B447" s="97"/>
      <c r="C447" s="98"/>
      <c r="D447" s="42">
        <v>21100148401</v>
      </c>
      <c r="E447" s="42" t="s">
        <v>533</v>
      </c>
      <c r="F447" s="42" t="s">
        <v>167</v>
      </c>
      <c r="G447" s="143">
        <v>2</v>
      </c>
      <c r="H447" s="136"/>
      <c r="I447" s="136">
        <v>30</v>
      </c>
      <c r="J447" s="96">
        <v>33</v>
      </c>
      <c r="K447" s="78">
        <f t="shared" si="51"/>
        <v>0</v>
      </c>
      <c r="L447" s="78">
        <f t="shared" si="52"/>
        <v>1.1000000000000001</v>
      </c>
      <c r="M447" s="45">
        <f t="shared" si="53"/>
        <v>24.8</v>
      </c>
      <c r="N447" s="471"/>
      <c r="O447" s="471"/>
      <c r="P447" s="471"/>
      <c r="Q447" s="471"/>
      <c r="R447" s="471"/>
      <c r="S447" s="471"/>
      <c r="T447" s="471"/>
      <c r="U447" s="471"/>
      <c r="V447" s="471"/>
      <c r="W447" s="471"/>
      <c r="X447" s="471"/>
      <c r="Y447" s="471"/>
      <c r="Z447" s="471"/>
      <c r="AA447" s="471"/>
      <c r="AB447" s="471"/>
      <c r="AC447" s="471"/>
      <c r="AD447" s="74"/>
    </row>
    <row r="448" spans="1:30" s="263" customFormat="1" ht="18" customHeight="1">
      <c r="A448" s="111"/>
      <c r="B448" s="97"/>
      <c r="C448" s="98"/>
      <c r="D448" s="42">
        <v>21100148601</v>
      </c>
      <c r="E448" s="42" t="s">
        <v>265</v>
      </c>
      <c r="F448" s="42" t="s">
        <v>258</v>
      </c>
      <c r="G448" s="143">
        <v>2</v>
      </c>
      <c r="H448" s="136">
        <v>30</v>
      </c>
      <c r="I448" s="136">
        <v>30</v>
      </c>
      <c r="J448" s="96">
        <v>52</v>
      </c>
      <c r="K448" s="78">
        <f t="shared" si="51"/>
        <v>1.2</v>
      </c>
      <c r="L448" s="78">
        <f t="shared" si="52"/>
        <v>1.2</v>
      </c>
      <c r="M448" s="45">
        <f t="shared" si="53"/>
        <v>63</v>
      </c>
      <c r="N448" s="471"/>
      <c r="O448" s="471"/>
      <c r="P448" s="471"/>
      <c r="Q448" s="471"/>
      <c r="R448" s="471"/>
      <c r="S448" s="471"/>
      <c r="T448" s="471"/>
      <c r="U448" s="471"/>
      <c r="V448" s="471"/>
      <c r="W448" s="471"/>
      <c r="X448" s="471"/>
      <c r="Y448" s="471"/>
      <c r="Z448" s="471"/>
      <c r="AA448" s="471"/>
      <c r="AB448" s="471"/>
      <c r="AC448" s="471"/>
      <c r="AD448" s="74"/>
    </row>
    <row r="449" spans="1:30" s="263" customFormat="1" ht="18" customHeight="1">
      <c r="A449" s="111"/>
      <c r="B449" s="97"/>
      <c r="C449" s="98"/>
      <c r="D449" s="42">
        <v>21100150301</v>
      </c>
      <c r="E449" s="42" t="s">
        <v>398</v>
      </c>
      <c r="F449" s="42" t="s">
        <v>167</v>
      </c>
      <c r="G449" s="143">
        <v>2</v>
      </c>
      <c r="H449" s="136">
        <v>30</v>
      </c>
      <c r="I449" s="136"/>
      <c r="J449" s="96">
        <v>70</v>
      </c>
      <c r="K449" s="78">
        <f t="shared" si="51"/>
        <v>1.3</v>
      </c>
      <c r="L449" s="78">
        <f t="shared" si="52"/>
        <v>0</v>
      </c>
      <c r="M449" s="45">
        <f t="shared" si="53"/>
        <v>39</v>
      </c>
      <c r="N449" s="471"/>
      <c r="O449" s="471"/>
      <c r="P449" s="471"/>
      <c r="Q449" s="471"/>
      <c r="R449" s="471"/>
      <c r="S449" s="471"/>
      <c r="T449" s="471"/>
      <c r="U449" s="471"/>
      <c r="V449" s="471"/>
      <c r="W449" s="471"/>
      <c r="X449" s="471"/>
      <c r="Y449" s="471"/>
      <c r="Z449" s="471"/>
      <c r="AA449" s="471"/>
      <c r="AB449" s="471"/>
      <c r="AC449" s="471"/>
      <c r="AD449" s="74"/>
    </row>
    <row r="450" spans="1:30" s="263" customFormat="1" ht="18" customHeight="1">
      <c r="A450" s="111"/>
      <c r="B450" s="97"/>
      <c r="C450" s="98"/>
      <c r="D450" s="42">
        <v>21100150301</v>
      </c>
      <c r="E450" s="42" t="s">
        <v>534</v>
      </c>
      <c r="F450" s="42" t="s">
        <v>167</v>
      </c>
      <c r="G450" s="143">
        <v>2</v>
      </c>
      <c r="H450" s="136"/>
      <c r="I450" s="136">
        <v>30</v>
      </c>
      <c r="J450" s="96">
        <v>37</v>
      </c>
      <c r="K450" s="78">
        <f t="shared" si="51"/>
        <v>0</v>
      </c>
      <c r="L450" s="78">
        <f t="shared" si="52"/>
        <v>1.2</v>
      </c>
      <c r="M450" s="45">
        <f t="shared" si="53"/>
        <v>27</v>
      </c>
      <c r="N450" s="471"/>
      <c r="O450" s="471"/>
      <c r="P450" s="471"/>
      <c r="Q450" s="471"/>
      <c r="R450" s="471"/>
      <c r="S450" s="471"/>
      <c r="T450" s="471"/>
      <c r="U450" s="471"/>
      <c r="V450" s="471"/>
      <c r="W450" s="471"/>
      <c r="X450" s="471"/>
      <c r="Y450" s="471"/>
      <c r="Z450" s="471"/>
      <c r="AA450" s="471"/>
      <c r="AB450" s="471"/>
      <c r="AC450" s="471"/>
      <c r="AD450" s="74"/>
    </row>
    <row r="451" spans="1:30" s="263" customFormat="1" ht="18" customHeight="1">
      <c r="A451" s="111"/>
      <c r="B451" s="97"/>
      <c r="C451" s="98"/>
      <c r="D451" s="42">
        <v>21100150301</v>
      </c>
      <c r="E451" s="42" t="s">
        <v>535</v>
      </c>
      <c r="F451" s="42" t="s">
        <v>167</v>
      </c>
      <c r="G451" s="143">
        <v>2</v>
      </c>
      <c r="H451" s="136"/>
      <c r="I451" s="136">
        <v>30</v>
      </c>
      <c r="J451" s="96">
        <v>33</v>
      </c>
      <c r="K451" s="78">
        <f t="shared" si="51"/>
        <v>0</v>
      </c>
      <c r="L451" s="78">
        <f t="shared" si="52"/>
        <v>1.1000000000000001</v>
      </c>
      <c r="M451" s="45">
        <f t="shared" si="53"/>
        <v>24.8</v>
      </c>
      <c r="N451" s="471"/>
      <c r="O451" s="471"/>
      <c r="P451" s="471"/>
      <c r="Q451" s="471"/>
      <c r="R451" s="471"/>
      <c r="S451" s="471"/>
      <c r="T451" s="471"/>
      <c r="U451" s="471"/>
      <c r="V451" s="471"/>
      <c r="W451" s="471"/>
      <c r="X451" s="471"/>
      <c r="Y451" s="471"/>
      <c r="Z451" s="471"/>
      <c r="AA451" s="471"/>
      <c r="AB451" s="471"/>
      <c r="AC451" s="471"/>
      <c r="AD451" s="74"/>
    </row>
    <row r="452" spans="1:30" s="263" customFormat="1" ht="18" customHeight="1">
      <c r="A452" s="111"/>
      <c r="B452" s="97"/>
      <c r="C452" s="98"/>
      <c r="D452" s="42">
        <v>21100150501</v>
      </c>
      <c r="E452" s="187" t="s">
        <v>375</v>
      </c>
      <c r="F452" s="187" t="s">
        <v>167</v>
      </c>
      <c r="G452" s="187">
        <v>2</v>
      </c>
      <c r="H452" s="282"/>
      <c r="I452" s="282"/>
      <c r="J452" s="187">
        <v>70</v>
      </c>
      <c r="K452" s="78">
        <f t="shared" si="51"/>
        <v>0</v>
      </c>
      <c r="L452" s="78">
        <f t="shared" si="52"/>
        <v>0</v>
      </c>
      <c r="M452" s="45">
        <f t="shared" si="53"/>
        <v>35</v>
      </c>
      <c r="N452" s="471"/>
      <c r="O452" s="471"/>
      <c r="P452" s="471"/>
      <c r="Q452" s="471"/>
      <c r="R452" s="471"/>
      <c r="S452" s="471"/>
      <c r="T452" s="471"/>
      <c r="U452" s="471"/>
      <c r="V452" s="471"/>
      <c r="W452" s="471"/>
      <c r="X452" s="471"/>
      <c r="Y452" s="471"/>
      <c r="Z452" s="471"/>
      <c r="AA452" s="471"/>
      <c r="AB452" s="471"/>
      <c r="AC452" s="471"/>
      <c r="AD452" s="74"/>
    </row>
    <row r="453" spans="1:30" s="263" customFormat="1" ht="18" customHeight="1">
      <c r="A453" s="111"/>
      <c r="B453" s="97"/>
      <c r="C453" s="98"/>
      <c r="D453" s="42">
        <v>21100151201</v>
      </c>
      <c r="E453" s="42" t="s">
        <v>305</v>
      </c>
      <c r="F453" s="42" t="s">
        <v>214</v>
      </c>
      <c r="G453" s="143">
        <v>2</v>
      </c>
      <c r="H453" s="136">
        <v>15</v>
      </c>
      <c r="I453" s="136">
        <v>30</v>
      </c>
      <c r="J453" s="96">
        <v>22</v>
      </c>
      <c r="K453" s="78">
        <f t="shared" si="51"/>
        <v>1</v>
      </c>
      <c r="L453" s="78">
        <f t="shared" si="52"/>
        <v>1</v>
      </c>
      <c r="M453" s="45">
        <f t="shared" si="53"/>
        <v>37.5</v>
      </c>
      <c r="N453" s="471"/>
      <c r="O453" s="471"/>
      <c r="P453" s="471"/>
      <c r="Q453" s="471"/>
      <c r="R453" s="471"/>
      <c r="S453" s="471"/>
      <c r="T453" s="471"/>
      <c r="U453" s="471"/>
      <c r="V453" s="471"/>
      <c r="W453" s="471"/>
      <c r="X453" s="471"/>
      <c r="Y453" s="471"/>
      <c r="Z453" s="471"/>
      <c r="AA453" s="471"/>
      <c r="AB453" s="471"/>
      <c r="AC453" s="471"/>
      <c r="AD453" s="74"/>
    </row>
    <row r="454" spans="1:30" s="263" customFormat="1" ht="18" customHeight="1">
      <c r="A454" s="111"/>
      <c r="B454" s="97"/>
      <c r="C454" s="98"/>
      <c r="D454" s="42">
        <v>21100151301</v>
      </c>
      <c r="E454" s="42" t="s">
        <v>394</v>
      </c>
      <c r="F454" s="42" t="s">
        <v>214</v>
      </c>
      <c r="G454" s="143">
        <v>2</v>
      </c>
      <c r="H454" s="136">
        <v>15</v>
      </c>
      <c r="I454" s="136">
        <v>30</v>
      </c>
      <c r="J454" s="96">
        <v>22</v>
      </c>
      <c r="K454" s="78">
        <f t="shared" si="51"/>
        <v>1</v>
      </c>
      <c r="L454" s="78">
        <f t="shared" si="52"/>
        <v>1</v>
      </c>
      <c r="M454" s="45">
        <f t="shared" si="53"/>
        <v>37.5</v>
      </c>
      <c r="N454" s="471"/>
      <c r="O454" s="471"/>
      <c r="P454" s="471"/>
      <c r="Q454" s="471"/>
      <c r="R454" s="471"/>
      <c r="S454" s="471"/>
      <c r="T454" s="471"/>
      <c r="U454" s="471"/>
      <c r="V454" s="471"/>
      <c r="W454" s="471"/>
      <c r="X454" s="471"/>
      <c r="Y454" s="471"/>
      <c r="Z454" s="471"/>
      <c r="AA454" s="471"/>
      <c r="AB454" s="471"/>
      <c r="AC454" s="471"/>
      <c r="AD454" s="74"/>
    </row>
    <row r="455" spans="1:30" s="263" customFormat="1" ht="18" customHeight="1">
      <c r="A455" s="111"/>
      <c r="B455" s="97"/>
      <c r="C455" s="98"/>
      <c r="D455" s="42">
        <v>41000126301</v>
      </c>
      <c r="E455" s="42" t="s">
        <v>275</v>
      </c>
      <c r="F455" s="42" t="s">
        <v>157</v>
      </c>
      <c r="G455" s="143">
        <v>2</v>
      </c>
      <c r="H455" s="136">
        <v>15</v>
      </c>
      <c r="I455" s="136">
        <v>30</v>
      </c>
      <c r="J455" s="96">
        <v>30</v>
      </c>
      <c r="K455" s="78">
        <f t="shared" si="51"/>
        <v>1</v>
      </c>
      <c r="L455" s="78">
        <f t="shared" si="52"/>
        <v>1.1000000000000001</v>
      </c>
      <c r="M455" s="45">
        <f t="shared" si="53"/>
        <v>39.799999999999997</v>
      </c>
      <c r="N455" s="471"/>
      <c r="O455" s="471"/>
      <c r="P455" s="471"/>
      <c r="Q455" s="471"/>
      <c r="R455" s="471"/>
      <c r="S455" s="471"/>
      <c r="T455" s="471"/>
      <c r="U455" s="471"/>
      <c r="V455" s="471"/>
      <c r="W455" s="471"/>
      <c r="X455" s="471"/>
      <c r="Y455" s="471"/>
      <c r="Z455" s="471"/>
      <c r="AA455" s="471"/>
      <c r="AB455" s="471"/>
      <c r="AC455" s="471"/>
      <c r="AD455" s="74"/>
    </row>
    <row r="456" spans="1:30" s="263" customFormat="1" ht="18" customHeight="1">
      <c r="A456" s="111"/>
      <c r="B456" s="97"/>
      <c r="C456" s="98"/>
      <c r="D456" s="42">
        <v>71400175201</v>
      </c>
      <c r="E456" s="42" t="s">
        <v>307</v>
      </c>
      <c r="F456" s="42" t="s">
        <v>240</v>
      </c>
      <c r="G456" s="143">
        <v>2</v>
      </c>
      <c r="H456" s="136">
        <v>15</v>
      </c>
      <c r="I456" s="136"/>
      <c r="J456" s="96">
        <v>80</v>
      </c>
      <c r="K456" s="78">
        <f t="shared" si="51"/>
        <v>1.3</v>
      </c>
      <c r="L456" s="78">
        <f t="shared" si="52"/>
        <v>0</v>
      </c>
      <c r="M456" s="45">
        <f t="shared" si="53"/>
        <v>19.5</v>
      </c>
      <c r="N456" s="471"/>
      <c r="O456" s="471"/>
      <c r="P456" s="471"/>
      <c r="Q456" s="471"/>
      <c r="R456" s="471"/>
      <c r="S456" s="471"/>
      <c r="T456" s="471"/>
      <c r="U456" s="471"/>
      <c r="V456" s="471"/>
      <c r="W456" s="471"/>
      <c r="X456" s="471"/>
      <c r="Y456" s="471"/>
      <c r="Z456" s="471"/>
      <c r="AA456" s="471"/>
      <c r="AB456" s="471"/>
      <c r="AC456" s="471"/>
      <c r="AD456" s="74"/>
    </row>
    <row r="457" spans="1:30" s="263" customFormat="1" ht="18" customHeight="1">
      <c r="A457" s="111"/>
      <c r="B457" s="97"/>
      <c r="C457" s="98"/>
      <c r="D457" s="42">
        <v>71400175201</v>
      </c>
      <c r="E457" s="42" t="s">
        <v>532</v>
      </c>
      <c r="F457" s="42" t="s">
        <v>240</v>
      </c>
      <c r="G457" s="143">
        <v>2</v>
      </c>
      <c r="H457" s="136"/>
      <c r="I457" s="136">
        <v>30</v>
      </c>
      <c r="J457" s="96">
        <v>32</v>
      </c>
      <c r="K457" s="78">
        <f t="shared" si="51"/>
        <v>0</v>
      </c>
      <c r="L457" s="78">
        <f t="shared" si="52"/>
        <v>1.1000000000000001</v>
      </c>
      <c r="M457" s="45">
        <f t="shared" si="53"/>
        <v>24.8</v>
      </c>
      <c r="N457" s="471"/>
      <c r="O457" s="471"/>
      <c r="P457" s="471"/>
      <c r="Q457" s="471"/>
      <c r="R457" s="471"/>
      <c r="S457" s="471"/>
      <c r="T457" s="471"/>
      <c r="U457" s="471"/>
      <c r="V457" s="471"/>
      <c r="W457" s="471"/>
      <c r="X457" s="471"/>
      <c r="Y457" s="471"/>
      <c r="Z457" s="471"/>
      <c r="AA457" s="471"/>
      <c r="AB457" s="471"/>
      <c r="AC457" s="471"/>
      <c r="AD457" s="74"/>
    </row>
    <row r="458" spans="1:30" s="263" customFormat="1" ht="18" customHeight="1">
      <c r="A458" s="111"/>
      <c r="B458" s="97"/>
      <c r="C458" s="98"/>
      <c r="D458" s="42">
        <v>71400175201</v>
      </c>
      <c r="E458" s="42" t="s">
        <v>533</v>
      </c>
      <c r="F458" s="42" t="s">
        <v>240</v>
      </c>
      <c r="G458" s="143">
        <v>2</v>
      </c>
      <c r="H458" s="136"/>
      <c r="I458" s="136">
        <v>30</v>
      </c>
      <c r="J458" s="96">
        <v>48</v>
      </c>
      <c r="K458" s="78">
        <f t="shared" si="51"/>
        <v>0</v>
      </c>
      <c r="L458" s="78">
        <f t="shared" si="52"/>
        <v>1.2</v>
      </c>
      <c r="M458" s="45">
        <f t="shared" si="53"/>
        <v>27</v>
      </c>
      <c r="N458" s="471"/>
      <c r="O458" s="471"/>
      <c r="P458" s="471"/>
      <c r="Q458" s="471"/>
      <c r="R458" s="471"/>
      <c r="S458" s="471"/>
      <c r="T458" s="471"/>
      <c r="U458" s="471"/>
      <c r="V458" s="471"/>
      <c r="W458" s="471"/>
      <c r="X458" s="471"/>
      <c r="Y458" s="471"/>
      <c r="Z458" s="471"/>
      <c r="AA458" s="471"/>
      <c r="AB458" s="471"/>
      <c r="AC458" s="471"/>
      <c r="AD458" s="74"/>
    </row>
    <row r="459" spans="1:30" s="263" customFormat="1" ht="18" customHeight="1">
      <c r="A459" s="111"/>
      <c r="B459" s="97"/>
      <c r="C459" s="98"/>
      <c r="D459" s="42">
        <v>71400176301</v>
      </c>
      <c r="E459" s="42" t="s">
        <v>332</v>
      </c>
      <c r="F459" s="42" t="s">
        <v>241</v>
      </c>
      <c r="G459" s="143">
        <v>2</v>
      </c>
      <c r="H459" s="136">
        <v>30</v>
      </c>
      <c r="I459" s="136">
        <v>30</v>
      </c>
      <c r="J459" s="96">
        <v>47</v>
      </c>
      <c r="K459" s="78">
        <f t="shared" si="51"/>
        <v>1.2</v>
      </c>
      <c r="L459" s="78">
        <f t="shared" si="52"/>
        <v>1.2</v>
      </c>
      <c r="M459" s="45">
        <f t="shared" si="53"/>
        <v>63</v>
      </c>
      <c r="N459" s="471"/>
      <c r="O459" s="471"/>
      <c r="P459" s="471"/>
      <c r="Q459" s="471"/>
      <c r="R459" s="471"/>
      <c r="S459" s="471"/>
      <c r="T459" s="471"/>
      <c r="U459" s="471"/>
      <c r="V459" s="471"/>
      <c r="W459" s="471"/>
      <c r="X459" s="471"/>
      <c r="Y459" s="471"/>
      <c r="Z459" s="471"/>
      <c r="AA459" s="471"/>
      <c r="AB459" s="471"/>
      <c r="AC459" s="471"/>
      <c r="AD459" s="74"/>
    </row>
    <row r="460" spans="1:30" s="263" customFormat="1" ht="18" customHeight="1">
      <c r="A460" s="111"/>
      <c r="B460" s="97"/>
      <c r="C460" s="98"/>
      <c r="D460" s="42" t="s">
        <v>309</v>
      </c>
      <c r="E460" s="42" t="s">
        <v>216</v>
      </c>
      <c r="F460" s="42" t="s">
        <v>214</v>
      </c>
      <c r="G460" s="143">
        <v>2</v>
      </c>
      <c r="H460" s="136"/>
      <c r="I460" s="136"/>
      <c r="J460" s="96"/>
      <c r="K460" s="78">
        <f t="shared" si="51"/>
        <v>0</v>
      </c>
      <c r="L460" s="78">
        <f t="shared" si="52"/>
        <v>0</v>
      </c>
      <c r="M460" s="45">
        <f t="shared" si="53"/>
        <v>0</v>
      </c>
      <c r="N460" s="471"/>
      <c r="O460" s="471"/>
      <c r="P460" s="471"/>
      <c r="Q460" s="471"/>
      <c r="R460" s="471"/>
      <c r="S460" s="471"/>
      <c r="T460" s="471"/>
      <c r="U460" s="471"/>
      <c r="V460" s="471"/>
      <c r="W460" s="471"/>
      <c r="X460" s="471"/>
      <c r="Y460" s="471"/>
      <c r="Z460" s="471"/>
      <c r="AA460" s="471"/>
      <c r="AB460" s="471"/>
      <c r="AC460" s="471"/>
      <c r="AD460" s="74"/>
    </row>
    <row r="461" spans="1:30" s="170" customFormat="1" ht="18" customHeight="1">
      <c r="A461" s="111"/>
      <c r="B461" s="97"/>
      <c r="C461" s="98"/>
      <c r="D461" s="42">
        <v>21100119923</v>
      </c>
      <c r="E461" s="42" t="s">
        <v>159</v>
      </c>
      <c r="F461" s="42" t="s">
        <v>536</v>
      </c>
      <c r="G461" s="143">
        <v>2</v>
      </c>
      <c r="H461" s="136">
        <v>30</v>
      </c>
      <c r="I461" s="136"/>
      <c r="J461" s="96">
        <v>59</v>
      </c>
      <c r="K461" s="78">
        <f t="shared" si="51"/>
        <v>1.2</v>
      </c>
      <c r="L461" s="78">
        <f t="shared" si="52"/>
        <v>0</v>
      </c>
      <c r="M461" s="45">
        <f t="shared" si="53"/>
        <v>36</v>
      </c>
      <c r="N461" s="471"/>
      <c r="O461" s="471"/>
      <c r="P461" s="471"/>
      <c r="Q461" s="471"/>
      <c r="R461" s="471"/>
      <c r="S461" s="471"/>
      <c r="T461" s="471"/>
      <c r="U461" s="471"/>
      <c r="V461" s="471"/>
      <c r="W461" s="471"/>
      <c r="X461" s="471"/>
      <c r="Y461" s="471"/>
      <c r="Z461" s="471"/>
      <c r="AA461" s="471"/>
      <c r="AB461" s="471"/>
      <c r="AC461" s="471"/>
      <c r="AD461" s="74"/>
    </row>
    <row r="462" spans="1:30" ht="18" customHeight="1">
      <c r="A462" s="111"/>
      <c r="B462" s="97"/>
      <c r="C462" s="98"/>
      <c r="D462" s="42">
        <v>21100119923</v>
      </c>
      <c r="E462" s="42" t="s">
        <v>537</v>
      </c>
      <c r="F462" s="42" t="s">
        <v>536</v>
      </c>
      <c r="G462" s="143">
        <v>2</v>
      </c>
      <c r="H462" s="136"/>
      <c r="I462" s="136">
        <v>60</v>
      </c>
      <c r="J462" s="96">
        <v>30</v>
      </c>
      <c r="K462" s="78">
        <f t="shared" si="51"/>
        <v>0</v>
      </c>
      <c r="L462" s="78">
        <f t="shared" si="52"/>
        <v>1.1000000000000001</v>
      </c>
      <c r="M462" s="45">
        <f t="shared" si="53"/>
        <v>49.5</v>
      </c>
      <c r="N462" s="471"/>
      <c r="O462" s="471"/>
      <c r="P462" s="471"/>
      <c r="Q462" s="471"/>
      <c r="R462" s="471"/>
      <c r="S462" s="471"/>
      <c r="T462" s="471"/>
      <c r="U462" s="471"/>
      <c r="V462" s="471"/>
      <c r="W462" s="471"/>
      <c r="X462" s="471"/>
      <c r="Y462" s="471"/>
      <c r="Z462" s="471"/>
      <c r="AA462" s="471"/>
      <c r="AB462" s="471"/>
      <c r="AC462" s="471"/>
      <c r="AD462" s="74"/>
    </row>
    <row r="463" spans="1:30" ht="18" customHeight="1">
      <c r="A463" s="111"/>
      <c r="B463" s="97"/>
      <c r="C463" s="98"/>
      <c r="D463" s="42">
        <v>21100119923</v>
      </c>
      <c r="E463" s="42" t="s">
        <v>538</v>
      </c>
      <c r="F463" s="42" t="s">
        <v>536</v>
      </c>
      <c r="G463" s="143">
        <v>2</v>
      </c>
      <c r="H463" s="136"/>
      <c r="I463" s="136">
        <v>60</v>
      </c>
      <c r="J463" s="96">
        <v>29</v>
      </c>
      <c r="K463" s="78">
        <f t="shared" si="51"/>
        <v>0</v>
      </c>
      <c r="L463" s="78">
        <f t="shared" si="52"/>
        <v>1</v>
      </c>
      <c r="M463" s="45">
        <f t="shared" si="53"/>
        <v>45</v>
      </c>
      <c r="N463" s="471"/>
      <c r="O463" s="471"/>
      <c r="P463" s="471"/>
      <c r="Q463" s="471"/>
      <c r="R463" s="471"/>
      <c r="S463" s="471"/>
      <c r="T463" s="471"/>
      <c r="U463" s="471"/>
      <c r="V463" s="471"/>
      <c r="W463" s="471"/>
      <c r="X463" s="471"/>
      <c r="Y463" s="471"/>
      <c r="Z463" s="471"/>
      <c r="AA463" s="471"/>
      <c r="AB463" s="471"/>
      <c r="AC463" s="471"/>
      <c r="AD463" s="74"/>
    </row>
    <row r="464" spans="1:30" s="203" customFormat="1" ht="18" customHeight="1">
      <c r="A464" s="111"/>
      <c r="B464" s="97"/>
      <c r="C464" s="98"/>
      <c r="D464" s="42">
        <v>21100119905</v>
      </c>
      <c r="E464" s="42" t="s">
        <v>538</v>
      </c>
      <c r="F464" s="42" t="s">
        <v>539</v>
      </c>
      <c r="G464" s="143">
        <v>2</v>
      </c>
      <c r="H464" s="136"/>
      <c r="I464" s="136">
        <v>60</v>
      </c>
      <c r="J464" s="96">
        <v>32</v>
      </c>
      <c r="K464" s="78">
        <f t="shared" si="51"/>
        <v>0</v>
      </c>
      <c r="L464" s="78">
        <f t="shared" si="52"/>
        <v>1.1000000000000001</v>
      </c>
      <c r="M464" s="45">
        <f t="shared" si="53"/>
        <v>49.5</v>
      </c>
      <c r="N464" s="471"/>
      <c r="O464" s="471"/>
      <c r="P464" s="471"/>
      <c r="Q464" s="471"/>
      <c r="R464" s="471"/>
      <c r="S464" s="471"/>
      <c r="T464" s="471"/>
      <c r="U464" s="471"/>
      <c r="V464" s="471"/>
      <c r="W464" s="471"/>
      <c r="X464" s="471"/>
      <c r="Y464" s="471"/>
      <c r="Z464" s="471"/>
      <c r="AA464" s="471"/>
      <c r="AB464" s="471"/>
      <c r="AC464" s="471"/>
      <c r="AD464" s="74"/>
    </row>
    <row r="465" spans="1:30" ht="18" customHeight="1">
      <c r="A465" s="81"/>
      <c r="B465" s="97"/>
      <c r="C465" s="98"/>
      <c r="D465" s="42">
        <v>21100094501</v>
      </c>
      <c r="E465" s="42" t="s">
        <v>277</v>
      </c>
      <c r="F465" s="42" t="s">
        <v>144</v>
      </c>
      <c r="G465" s="143">
        <v>2</v>
      </c>
      <c r="H465" s="136">
        <v>30</v>
      </c>
      <c r="I465" s="136">
        <v>60</v>
      </c>
      <c r="J465" s="96">
        <v>57</v>
      </c>
      <c r="K465" s="78">
        <f t="shared" si="51"/>
        <v>1.2</v>
      </c>
      <c r="L465" s="78">
        <f t="shared" si="52"/>
        <v>1.2</v>
      </c>
      <c r="M465" s="45">
        <f t="shared" si="53"/>
        <v>90</v>
      </c>
      <c r="N465" s="445"/>
      <c r="O465" s="445"/>
      <c r="P465" s="445"/>
      <c r="Q465" s="445"/>
      <c r="R465" s="445"/>
      <c r="S465" s="445"/>
      <c r="T465" s="445"/>
      <c r="U465" s="445"/>
      <c r="V465" s="445"/>
      <c r="W465" s="445"/>
      <c r="X465" s="445"/>
      <c r="Y465" s="445"/>
      <c r="Z465" s="445"/>
      <c r="AA465" s="445"/>
      <c r="AB465" s="445"/>
      <c r="AC465" s="445"/>
      <c r="AD465" s="74"/>
    </row>
    <row r="466" spans="1:30" ht="18" customHeight="1">
      <c r="A466" s="81"/>
      <c r="B466" s="97"/>
      <c r="C466" s="98"/>
      <c r="D466" s="42">
        <v>21100094502</v>
      </c>
      <c r="E466" s="42" t="s">
        <v>277</v>
      </c>
      <c r="F466" s="42" t="s">
        <v>230</v>
      </c>
      <c r="G466" s="143">
        <v>2</v>
      </c>
      <c r="H466" s="136">
        <v>30</v>
      </c>
      <c r="I466" s="136">
        <v>60</v>
      </c>
      <c r="J466" s="96">
        <v>55</v>
      </c>
      <c r="K466" s="78">
        <f t="shared" si="51"/>
        <v>1.2</v>
      </c>
      <c r="L466" s="78">
        <f t="shared" si="52"/>
        <v>1.2</v>
      </c>
      <c r="M466" s="45">
        <f t="shared" si="53"/>
        <v>90</v>
      </c>
      <c r="N466" s="445"/>
      <c r="O466" s="445"/>
      <c r="P466" s="445"/>
      <c r="Q466" s="445"/>
      <c r="R466" s="445"/>
      <c r="S466" s="445"/>
      <c r="T466" s="445"/>
      <c r="U466" s="445"/>
      <c r="V466" s="445"/>
      <c r="W466" s="445"/>
      <c r="X466" s="445"/>
      <c r="Y466" s="445"/>
      <c r="Z466" s="445"/>
      <c r="AA466" s="445"/>
      <c r="AB466" s="445"/>
      <c r="AC466" s="445"/>
      <c r="AD466" s="74"/>
    </row>
    <row r="467" spans="1:30" ht="18" hidden="1" customHeight="1">
      <c r="A467" s="81"/>
      <c r="B467" s="62"/>
      <c r="C467" s="98"/>
      <c r="D467" s="42"/>
      <c r="E467" s="43"/>
      <c r="F467" s="42"/>
      <c r="G467" s="143"/>
      <c r="H467" s="136"/>
      <c r="I467" s="136"/>
      <c r="J467" s="96"/>
      <c r="K467" s="78"/>
      <c r="L467" s="78"/>
      <c r="M467" s="45"/>
      <c r="N467" s="445"/>
      <c r="O467" s="445"/>
      <c r="P467" s="445"/>
      <c r="Q467" s="445"/>
      <c r="R467" s="445"/>
      <c r="S467" s="445"/>
      <c r="T467" s="445"/>
      <c r="U467" s="445"/>
      <c r="V467" s="445"/>
      <c r="W467" s="445"/>
      <c r="X467" s="445"/>
      <c r="Y467" s="445"/>
      <c r="Z467" s="445"/>
      <c r="AA467" s="445"/>
      <c r="AB467" s="445"/>
      <c r="AC467" s="445"/>
      <c r="AD467" s="74"/>
    </row>
    <row r="468" spans="1:30" s="183" customFormat="1" ht="18" hidden="1" customHeight="1">
      <c r="A468" s="111"/>
      <c r="B468" s="62"/>
      <c r="C468" s="98"/>
      <c r="D468" s="42"/>
      <c r="E468" s="43"/>
      <c r="F468" s="44"/>
      <c r="G468" s="143"/>
      <c r="H468" s="136"/>
      <c r="I468" s="136"/>
      <c r="J468" s="96"/>
      <c r="K468" s="78"/>
      <c r="L468" s="78"/>
      <c r="M468" s="45"/>
      <c r="N468" s="471"/>
      <c r="O468" s="471"/>
      <c r="P468" s="471"/>
      <c r="Q468" s="471"/>
      <c r="R468" s="471"/>
      <c r="S468" s="471"/>
      <c r="T468" s="471"/>
      <c r="U468" s="471"/>
      <c r="V468" s="471"/>
      <c r="W468" s="471"/>
      <c r="X468" s="471"/>
      <c r="Y468" s="471"/>
      <c r="Z468" s="471"/>
      <c r="AA468" s="471"/>
      <c r="AB468" s="471"/>
      <c r="AC468" s="471"/>
      <c r="AD468" s="74"/>
    </row>
    <row r="469" spans="1:30" s="183" customFormat="1" ht="18" hidden="1" customHeight="1">
      <c r="A469" s="111"/>
      <c r="B469" s="62"/>
      <c r="C469" s="98"/>
      <c r="D469" s="42"/>
      <c r="E469" s="43"/>
      <c r="F469" s="44"/>
      <c r="G469" s="143"/>
      <c r="H469" s="136"/>
      <c r="I469" s="136"/>
      <c r="J469" s="96"/>
      <c r="K469" s="78"/>
      <c r="L469" s="78"/>
      <c r="M469" s="45"/>
      <c r="N469" s="471"/>
      <c r="O469" s="471"/>
      <c r="P469" s="471"/>
      <c r="Q469" s="471"/>
      <c r="R469" s="471"/>
      <c r="S469" s="471"/>
      <c r="T469" s="471"/>
      <c r="U469" s="471"/>
      <c r="V469" s="471"/>
      <c r="W469" s="471"/>
      <c r="X469" s="471"/>
      <c r="Y469" s="471"/>
      <c r="Z469" s="471"/>
      <c r="AA469" s="471"/>
      <c r="AB469" s="471"/>
      <c r="AC469" s="471"/>
      <c r="AD469" s="74"/>
    </row>
    <row r="470" spans="1:30" ht="18" customHeight="1">
      <c r="A470" s="94">
        <v>22</v>
      </c>
      <c r="B470" s="59" t="s">
        <v>115</v>
      </c>
      <c r="C470" s="60" t="s">
        <v>116</v>
      </c>
      <c r="D470" s="42">
        <v>21100012203</v>
      </c>
      <c r="E470" s="43" t="s">
        <v>174</v>
      </c>
      <c r="F470" s="44" t="s">
        <v>317</v>
      </c>
      <c r="G470" s="101">
        <v>1</v>
      </c>
      <c r="H470" s="275">
        <v>30</v>
      </c>
      <c r="I470" s="275"/>
      <c r="J470" s="96">
        <v>63</v>
      </c>
      <c r="K470" s="78">
        <f t="shared" si="48"/>
        <v>1.3</v>
      </c>
      <c r="L470" s="78">
        <f t="shared" si="49"/>
        <v>0</v>
      </c>
      <c r="M470" s="45">
        <f t="shared" si="50"/>
        <v>39</v>
      </c>
      <c r="N470" s="479">
        <v>65.5</v>
      </c>
      <c r="O470" s="463"/>
      <c r="P470" s="457">
        <f>SUM(M470:M491)+N470+O470</f>
        <v>819.8</v>
      </c>
      <c r="Q470" s="463">
        <v>0</v>
      </c>
      <c r="R470" s="457"/>
      <c r="S470" s="461">
        <v>430</v>
      </c>
      <c r="T470" s="463">
        <v>430</v>
      </c>
      <c r="U470" s="461">
        <v>112</v>
      </c>
      <c r="V470" s="459">
        <v>112</v>
      </c>
      <c r="W470" s="461">
        <v>56</v>
      </c>
      <c r="X470" s="463">
        <v>56</v>
      </c>
      <c r="Y470" s="457">
        <f>ROUND((P470-T470),1)</f>
        <v>389.8</v>
      </c>
      <c r="Z470" s="465">
        <f>IF(OR(SUM(V470:V491)="",SUM(Q470:Q491)=""),0,IF(OR(SUM(U470:U491)=320,SUM(V470:V491)&gt;0),ROUND((SUM(Q470:Q491)-SUM(V470:V491)),1),0))</f>
        <v>-112</v>
      </c>
      <c r="AA470" s="465">
        <f>IF(OR(SUM(X470:X491)="",SUM(R470:R491)=""),0,IF(OR(SUM(W470:W491)=160,SUM(X470:X491)&gt;0),ROUND((SUM(R470:R491)-SUM(X470:X491)),1),0))</f>
        <v>-56</v>
      </c>
      <c r="AB470" s="483"/>
      <c r="AC470" s="472">
        <f>SUM(Y470:AA491)</f>
        <v>221.8</v>
      </c>
      <c r="AD470" s="74"/>
    </row>
    <row r="471" spans="1:30" ht="18" customHeight="1">
      <c r="A471" s="81"/>
      <c r="B471" s="97"/>
      <c r="C471" s="98"/>
      <c r="D471" s="42">
        <v>21100012203</v>
      </c>
      <c r="E471" s="43" t="s">
        <v>174</v>
      </c>
      <c r="F471" s="44" t="s">
        <v>317</v>
      </c>
      <c r="G471" s="101">
        <v>1</v>
      </c>
      <c r="H471" s="136"/>
      <c r="I471" s="136">
        <v>30</v>
      </c>
      <c r="J471" s="96">
        <v>31</v>
      </c>
      <c r="K471" s="78">
        <f t="shared" si="48"/>
        <v>0</v>
      </c>
      <c r="L471" s="78">
        <f t="shared" si="49"/>
        <v>1.1000000000000001</v>
      </c>
      <c r="M471" s="45">
        <f t="shared" si="50"/>
        <v>24.8</v>
      </c>
      <c r="N471" s="445"/>
      <c r="O471" s="445"/>
      <c r="P471" s="445"/>
      <c r="Q471" s="445"/>
      <c r="R471" s="445"/>
      <c r="S471" s="445"/>
      <c r="T471" s="445"/>
      <c r="U471" s="445"/>
      <c r="V471" s="445"/>
      <c r="W471" s="445"/>
      <c r="X471" s="445"/>
      <c r="Y471" s="445"/>
      <c r="Z471" s="445"/>
      <c r="AA471" s="445"/>
      <c r="AB471" s="445"/>
      <c r="AC471" s="445"/>
      <c r="AD471" s="74"/>
    </row>
    <row r="472" spans="1:30" ht="18" customHeight="1">
      <c r="A472" s="81"/>
      <c r="B472" s="97"/>
      <c r="C472" s="98"/>
      <c r="D472" s="42">
        <v>21100012203</v>
      </c>
      <c r="E472" s="43" t="s">
        <v>174</v>
      </c>
      <c r="F472" s="44" t="s">
        <v>317</v>
      </c>
      <c r="G472" s="101">
        <v>1</v>
      </c>
      <c r="H472" s="136"/>
      <c r="I472" s="136">
        <v>30</v>
      </c>
      <c r="J472" s="96">
        <v>32</v>
      </c>
      <c r="K472" s="78">
        <f t="shared" si="48"/>
        <v>0</v>
      </c>
      <c r="L472" s="78">
        <f t="shared" si="49"/>
        <v>1.1000000000000001</v>
      </c>
      <c r="M472" s="45">
        <f t="shared" si="50"/>
        <v>24.8</v>
      </c>
      <c r="N472" s="445"/>
      <c r="O472" s="445"/>
      <c r="P472" s="445"/>
      <c r="Q472" s="445"/>
      <c r="R472" s="445"/>
      <c r="S472" s="445"/>
      <c r="T472" s="445"/>
      <c r="U472" s="445"/>
      <c r="V472" s="445"/>
      <c r="W472" s="445"/>
      <c r="X472" s="445"/>
      <c r="Y472" s="445"/>
      <c r="Z472" s="445"/>
      <c r="AA472" s="445"/>
      <c r="AB472" s="445"/>
      <c r="AC472" s="445"/>
      <c r="AD472" s="74"/>
    </row>
    <row r="473" spans="1:30" ht="18" customHeight="1">
      <c r="A473" s="81"/>
      <c r="B473" s="97"/>
      <c r="C473" s="98"/>
      <c r="D473" s="42">
        <v>71400135503</v>
      </c>
      <c r="E473" s="43" t="s">
        <v>174</v>
      </c>
      <c r="F473" s="44" t="s">
        <v>318</v>
      </c>
      <c r="G473" s="101">
        <v>1</v>
      </c>
      <c r="H473" s="136">
        <v>30</v>
      </c>
      <c r="I473" s="136"/>
      <c r="J473" s="96">
        <v>63</v>
      </c>
      <c r="K473" s="78">
        <f t="shared" si="48"/>
        <v>1.3</v>
      </c>
      <c r="L473" s="78">
        <f t="shared" si="49"/>
        <v>0</v>
      </c>
      <c r="M473" s="45">
        <f t="shared" si="50"/>
        <v>39</v>
      </c>
      <c r="N473" s="445"/>
      <c r="O473" s="445"/>
      <c r="P473" s="445"/>
      <c r="Q473" s="445"/>
      <c r="R473" s="445"/>
      <c r="S473" s="445"/>
      <c r="T473" s="445"/>
      <c r="U473" s="445"/>
      <c r="V473" s="445"/>
      <c r="W473" s="445"/>
      <c r="X473" s="445"/>
      <c r="Y473" s="445"/>
      <c r="Z473" s="445"/>
      <c r="AA473" s="445"/>
      <c r="AB473" s="445"/>
      <c r="AC473" s="445"/>
      <c r="AD473" s="74"/>
    </row>
    <row r="474" spans="1:30" ht="18" customHeight="1">
      <c r="A474" s="81"/>
      <c r="B474" s="97"/>
      <c r="C474" s="98"/>
      <c r="D474" s="42">
        <v>71400135503</v>
      </c>
      <c r="E474" s="43" t="s">
        <v>174</v>
      </c>
      <c r="F474" s="44" t="s">
        <v>318</v>
      </c>
      <c r="G474" s="101">
        <v>1</v>
      </c>
      <c r="H474" s="136"/>
      <c r="I474" s="136">
        <v>30</v>
      </c>
      <c r="J474" s="96">
        <v>31</v>
      </c>
      <c r="K474" s="78">
        <f t="shared" si="48"/>
        <v>0</v>
      </c>
      <c r="L474" s="78">
        <f t="shared" si="49"/>
        <v>1.1000000000000001</v>
      </c>
      <c r="M474" s="45">
        <f t="shared" si="50"/>
        <v>24.8</v>
      </c>
      <c r="N474" s="445"/>
      <c r="O474" s="445"/>
      <c r="P474" s="445"/>
      <c r="Q474" s="445"/>
      <c r="R474" s="445"/>
      <c r="S474" s="445"/>
      <c r="T474" s="445"/>
      <c r="U474" s="445"/>
      <c r="V474" s="445"/>
      <c r="W474" s="445"/>
      <c r="X474" s="445"/>
      <c r="Y474" s="445"/>
      <c r="Z474" s="445"/>
      <c r="AA474" s="445"/>
      <c r="AB474" s="445"/>
      <c r="AC474" s="445"/>
      <c r="AD474" s="74"/>
    </row>
    <row r="475" spans="1:30" ht="18" customHeight="1">
      <c r="A475" s="81"/>
      <c r="B475" s="62"/>
      <c r="C475" s="98"/>
      <c r="D475" s="42">
        <v>71400135503</v>
      </c>
      <c r="E475" s="43" t="s">
        <v>174</v>
      </c>
      <c r="F475" s="44" t="s">
        <v>318</v>
      </c>
      <c r="G475" s="101">
        <v>1</v>
      </c>
      <c r="H475" s="136"/>
      <c r="I475" s="136">
        <v>30</v>
      </c>
      <c r="J475" s="96">
        <v>32</v>
      </c>
      <c r="K475" s="78">
        <f t="shared" si="48"/>
        <v>0</v>
      </c>
      <c r="L475" s="78">
        <f t="shared" si="49"/>
        <v>1.1000000000000001</v>
      </c>
      <c r="M475" s="45">
        <f t="shared" si="50"/>
        <v>24.8</v>
      </c>
      <c r="N475" s="445"/>
      <c r="O475" s="445"/>
      <c r="P475" s="445"/>
      <c r="Q475" s="445"/>
      <c r="R475" s="445"/>
      <c r="S475" s="445"/>
      <c r="T475" s="445"/>
      <c r="U475" s="445"/>
      <c r="V475" s="445"/>
      <c r="W475" s="445"/>
      <c r="X475" s="445"/>
      <c r="Y475" s="445"/>
      <c r="Z475" s="445"/>
      <c r="AA475" s="445"/>
      <c r="AB475" s="445"/>
      <c r="AC475" s="445"/>
      <c r="AD475" s="74"/>
    </row>
    <row r="476" spans="1:30" ht="16.5" customHeight="1">
      <c r="A476" s="81"/>
      <c r="B476" s="97"/>
      <c r="C476" s="98"/>
      <c r="D476" s="42">
        <v>71400135501</v>
      </c>
      <c r="E476" s="43" t="s">
        <v>174</v>
      </c>
      <c r="F476" s="44" t="s">
        <v>319</v>
      </c>
      <c r="G476" s="101">
        <v>1</v>
      </c>
      <c r="H476" s="136">
        <v>28</v>
      </c>
      <c r="I476" s="136"/>
      <c r="J476" s="96">
        <v>72</v>
      </c>
      <c r="K476" s="78">
        <f t="shared" si="48"/>
        <v>1.3</v>
      </c>
      <c r="L476" s="78">
        <f t="shared" si="49"/>
        <v>0</v>
      </c>
      <c r="M476" s="45">
        <f t="shared" si="50"/>
        <v>36.4</v>
      </c>
      <c r="N476" s="445"/>
      <c r="O476" s="445"/>
      <c r="P476" s="445"/>
      <c r="Q476" s="445"/>
      <c r="R476" s="445"/>
      <c r="S476" s="445"/>
      <c r="T476" s="445"/>
      <c r="U476" s="445"/>
      <c r="V476" s="445"/>
      <c r="W476" s="445"/>
      <c r="X476" s="445"/>
      <c r="Y476" s="445"/>
      <c r="Z476" s="445"/>
      <c r="AA476" s="445"/>
      <c r="AB476" s="445"/>
      <c r="AC476" s="445"/>
      <c r="AD476" s="74"/>
    </row>
    <row r="477" spans="1:30" ht="16.5" customHeight="1">
      <c r="A477" s="81"/>
      <c r="B477" s="97"/>
      <c r="C477" s="98"/>
      <c r="D477" s="42">
        <v>71400135501</v>
      </c>
      <c r="E477" s="43" t="s">
        <v>174</v>
      </c>
      <c r="F477" s="44" t="s">
        <v>319</v>
      </c>
      <c r="G477" s="101">
        <v>1</v>
      </c>
      <c r="H477" s="136">
        <v>2</v>
      </c>
      <c r="I477" s="136"/>
      <c r="J477" s="96">
        <v>36</v>
      </c>
      <c r="K477" s="78">
        <f t="shared" si="48"/>
        <v>1.2</v>
      </c>
      <c r="L477" s="78">
        <f t="shared" si="49"/>
        <v>0</v>
      </c>
      <c r="M477" s="45">
        <f t="shared" si="50"/>
        <v>2.4</v>
      </c>
      <c r="N477" s="445"/>
      <c r="O477" s="445"/>
      <c r="P477" s="445"/>
      <c r="Q477" s="445"/>
      <c r="R477" s="445"/>
      <c r="S477" s="445"/>
      <c r="T477" s="445"/>
      <c r="U477" s="445"/>
      <c r="V477" s="445"/>
      <c r="W477" s="445"/>
      <c r="X477" s="445"/>
      <c r="Y477" s="445"/>
      <c r="Z477" s="445"/>
      <c r="AA477" s="445"/>
      <c r="AB477" s="445"/>
      <c r="AC477" s="445"/>
      <c r="AD477" s="74"/>
    </row>
    <row r="478" spans="1:30" ht="16.5" customHeight="1">
      <c r="A478" s="81"/>
      <c r="B478" s="97"/>
      <c r="C478" s="98"/>
      <c r="D478" s="42">
        <v>71400135501</v>
      </c>
      <c r="E478" s="43" t="s">
        <v>174</v>
      </c>
      <c r="F478" s="44" t="s">
        <v>319</v>
      </c>
      <c r="G478" s="101">
        <v>1</v>
      </c>
      <c r="H478" s="136"/>
      <c r="I478" s="136">
        <v>30</v>
      </c>
      <c r="J478" s="96">
        <v>36</v>
      </c>
      <c r="K478" s="78">
        <f t="shared" si="48"/>
        <v>0</v>
      </c>
      <c r="L478" s="78">
        <f t="shared" si="49"/>
        <v>1.2</v>
      </c>
      <c r="M478" s="45">
        <f t="shared" si="50"/>
        <v>27</v>
      </c>
      <c r="N478" s="445"/>
      <c r="O478" s="445"/>
      <c r="P478" s="445"/>
      <c r="Q478" s="445"/>
      <c r="R478" s="445"/>
      <c r="S478" s="445"/>
      <c r="T478" s="445"/>
      <c r="U478" s="445"/>
      <c r="V478" s="445"/>
      <c r="W478" s="445"/>
      <c r="X478" s="445"/>
      <c r="Y478" s="445"/>
      <c r="Z478" s="445"/>
      <c r="AA478" s="445"/>
      <c r="AB478" s="445"/>
      <c r="AC478" s="445"/>
      <c r="AD478" s="74"/>
    </row>
    <row r="479" spans="1:30" ht="16.5" customHeight="1">
      <c r="A479" s="111"/>
      <c r="B479" s="97"/>
      <c r="C479" s="98"/>
      <c r="D479" s="42">
        <v>21100138701</v>
      </c>
      <c r="E479" s="43" t="s">
        <v>320</v>
      </c>
      <c r="F479" s="44" t="s">
        <v>321</v>
      </c>
      <c r="G479" s="101">
        <v>1</v>
      </c>
      <c r="H479" s="136">
        <v>30</v>
      </c>
      <c r="I479" s="136">
        <v>30</v>
      </c>
      <c r="J479" s="96">
        <v>53</v>
      </c>
      <c r="K479" s="78">
        <f t="shared" si="48"/>
        <v>1.2</v>
      </c>
      <c r="L479" s="78">
        <f t="shared" si="49"/>
        <v>1.2</v>
      </c>
      <c r="M479" s="45">
        <f t="shared" si="50"/>
        <v>63</v>
      </c>
      <c r="N479" s="471"/>
      <c r="O479" s="471"/>
      <c r="P479" s="471"/>
      <c r="Q479" s="471"/>
      <c r="R479" s="471"/>
      <c r="S479" s="471"/>
      <c r="T479" s="471"/>
      <c r="U479" s="471"/>
      <c r="V479" s="471"/>
      <c r="W479" s="471"/>
      <c r="X479" s="471"/>
      <c r="Y479" s="471"/>
      <c r="Z479" s="471"/>
      <c r="AA479" s="471"/>
      <c r="AB479" s="471"/>
      <c r="AC479" s="471"/>
      <c r="AD479" s="74"/>
    </row>
    <row r="480" spans="1:30" ht="16.5" customHeight="1">
      <c r="A480" s="111"/>
      <c r="B480" s="97"/>
      <c r="C480" s="98"/>
      <c r="D480" s="42">
        <v>21100150001</v>
      </c>
      <c r="E480" s="43" t="s">
        <v>338</v>
      </c>
      <c r="F480" s="44" t="s">
        <v>322</v>
      </c>
      <c r="G480" s="101">
        <v>1</v>
      </c>
      <c r="H480" s="136">
        <v>26</v>
      </c>
      <c r="I480" s="136">
        <v>26</v>
      </c>
      <c r="J480" s="96">
        <v>32</v>
      </c>
      <c r="K480" s="78">
        <f t="shared" si="48"/>
        <v>1</v>
      </c>
      <c r="L480" s="78">
        <f t="shared" si="49"/>
        <v>1.1000000000000001</v>
      </c>
      <c r="M480" s="45">
        <f t="shared" si="50"/>
        <v>47.5</v>
      </c>
      <c r="N480" s="471"/>
      <c r="O480" s="471"/>
      <c r="P480" s="471"/>
      <c r="Q480" s="471"/>
      <c r="R480" s="471"/>
      <c r="S480" s="471"/>
      <c r="T480" s="471"/>
      <c r="U480" s="471"/>
      <c r="V480" s="471"/>
      <c r="W480" s="471"/>
      <c r="X480" s="471"/>
      <c r="Y480" s="471"/>
      <c r="Z480" s="471"/>
      <c r="AA480" s="471"/>
      <c r="AB480" s="471"/>
      <c r="AC480" s="471"/>
      <c r="AD480" s="74"/>
    </row>
    <row r="481" spans="1:30" ht="16.5" customHeight="1">
      <c r="A481" s="111"/>
      <c r="B481" s="97"/>
      <c r="C481" s="98"/>
      <c r="D481" s="42">
        <v>21100150002</v>
      </c>
      <c r="E481" s="43" t="s">
        <v>338</v>
      </c>
      <c r="F481" s="44" t="s">
        <v>323</v>
      </c>
      <c r="G481" s="101">
        <v>1</v>
      </c>
      <c r="H481" s="136">
        <v>24</v>
      </c>
      <c r="I481" s="136">
        <v>26</v>
      </c>
      <c r="J481" s="96">
        <v>28</v>
      </c>
      <c r="K481" s="78">
        <f t="shared" si="48"/>
        <v>1</v>
      </c>
      <c r="L481" s="78">
        <f t="shared" si="49"/>
        <v>1</v>
      </c>
      <c r="M481" s="45">
        <f t="shared" si="50"/>
        <v>43.5</v>
      </c>
      <c r="N481" s="471"/>
      <c r="O481" s="471"/>
      <c r="P481" s="471"/>
      <c r="Q481" s="471"/>
      <c r="R481" s="471"/>
      <c r="S481" s="471"/>
      <c r="T481" s="471"/>
      <c r="U481" s="471"/>
      <c r="V481" s="471"/>
      <c r="W481" s="471"/>
      <c r="X481" s="471"/>
      <c r="Y481" s="471"/>
      <c r="Z481" s="471"/>
      <c r="AA481" s="471"/>
      <c r="AB481" s="471"/>
      <c r="AC481" s="471"/>
      <c r="AD481" s="74"/>
    </row>
    <row r="482" spans="1:30" ht="16.5" customHeight="1">
      <c r="A482" s="81"/>
      <c r="B482" s="97"/>
      <c r="C482" s="98"/>
      <c r="D482" s="42">
        <v>41000010801</v>
      </c>
      <c r="E482" s="43" t="s">
        <v>338</v>
      </c>
      <c r="F482" s="44" t="s">
        <v>324</v>
      </c>
      <c r="G482" s="101">
        <v>1</v>
      </c>
      <c r="H482" s="136">
        <v>13</v>
      </c>
      <c r="I482" s="136">
        <v>26</v>
      </c>
      <c r="J482" s="96">
        <v>27</v>
      </c>
      <c r="K482" s="78">
        <f t="shared" si="48"/>
        <v>1</v>
      </c>
      <c r="L482" s="78">
        <f t="shared" si="49"/>
        <v>1</v>
      </c>
      <c r="M482" s="45">
        <f t="shared" si="50"/>
        <v>32.5</v>
      </c>
      <c r="N482" s="445"/>
      <c r="O482" s="445"/>
      <c r="P482" s="445"/>
      <c r="Q482" s="445"/>
      <c r="R482" s="445"/>
      <c r="S482" s="445"/>
      <c r="T482" s="445"/>
      <c r="U482" s="445"/>
      <c r="V482" s="445"/>
      <c r="W482" s="445"/>
      <c r="X482" s="445"/>
      <c r="Y482" s="445"/>
      <c r="Z482" s="445"/>
      <c r="AA482" s="445"/>
      <c r="AB482" s="445"/>
      <c r="AC482" s="445"/>
      <c r="AD482" s="74"/>
    </row>
    <row r="483" spans="1:30" ht="18" customHeight="1">
      <c r="A483" s="81"/>
      <c r="B483" s="97"/>
      <c r="C483" s="98"/>
      <c r="D483" s="42">
        <v>21100149901</v>
      </c>
      <c r="E483" s="43" t="s">
        <v>325</v>
      </c>
      <c r="F483" s="44" t="s">
        <v>322</v>
      </c>
      <c r="G483" s="101">
        <v>1</v>
      </c>
      <c r="H483" s="136">
        <v>45</v>
      </c>
      <c r="I483" s="136">
        <v>30</v>
      </c>
      <c r="J483" s="96">
        <v>32</v>
      </c>
      <c r="K483" s="78">
        <f t="shared" si="48"/>
        <v>1</v>
      </c>
      <c r="L483" s="78">
        <f t="shared" si="49"/>
        <v>1.1000000000000001</v>
      </c>
      <c r="M483" s="45">
        <f t="shared" si="50"/>
        <v>69.8</v>
      </c>
      <c r="N483" s="445"/>
      <c r="O483" s="445"/>
      <c r="P483" s="445"/>
      <c r="Q483" s="445"/>
      <c r="R483" s="445"/>
      <c r="S483" s="445"/>
      <c r="T483" s="445"/>
      <c r="U483" s="445"/>
      <c r="V483" s="445"/>
      <c r="W483" s="445"/>
      <c r="X483" s="445"/>
      <c r="Y483" s="445"/>
      <c r="Z483" s="445"/>
      <c r="AA483" s="445"/>
      <c r="AB483" s="445"/>
      <c r="AC483" s="445"/>
      <c r="AD483" s="74"/>
    </row>
    <row r="484" spans="1:30" ht="18" customHeight="1">
      <c r="A484" s="81"/>
      <c r="B484" s="97"/>
      <c r="C484" s="98"/>
      <c r="D484" s="42">
        <v>21100149902</v>
      </c>
      <c r="E484" s="43" t="s">
        <v>325</v>
      </c>
      <c r="F484" s="44" t="s">
        <v>323</v>
      </c>
      <c r="G484" s="143">
        <v>1</v>
      </c>
      <c r="H484" s="136">
        <v>45</v>
      </c>
      <c r="I484" s="136">
        <v>30</v>
      </c>
      <c r="J484" s="96">
        <v>28</v>
      </c>
      <c r="K484" s="78">
        <f t="shared" si="48"/>
        <v>1</v>
      </c>
      <c r="L484" s="78">
        <f t="shared" si="49"/>
        <v>1</v>
      </c>
      <c r="M484" s="45">
        <f t="shared" si="50"/>
        <v>67.5</v>
      </c>
      <c r="N484" s="445"/>
      <c r="O484" s="445"/>
      <c r="P484" s="445"/>
      <c r="Q484" s="445"/>
      <c r="R484" s="445"/>
      <c r="S484" s="445"/>
      <c r="T484" s="445"/>
      <c r="U484" s="445"/>
      <c r="V484" s="445"/>
      <c r="W484" s="445"/>
      <c r="X484" s="445"/>
      <c r="Y484" s="445"/>
      <c r="Z484" s="445"/>
      <c r="AA484" s="445"/>
      <c r="AB484" s="445"/>
      <c r="AC484" s="445"/>
      <c r="AD484" s="74"/>
    </row>
    <row r="485" spans="1:30" ht="18" customHeight="1">
      <c r="A485" s="81"/>
      <c r="B485" s="97"/>
      <c r="C485" s="98"/>
      <c r="D485" s="42"/>
      <c r="E485" s="43" t="s">
        <v>326</v>
      </c>
      <c r="F485" s="154" t="s">
        <v>323</v>
      </c>
      <c r="G485" s="143"/>
      <c r="H485" s="136"/>
      <c r="I485" s="136"/>
      <c r="J485" s="96"/>
      <c r="K485" s="78">
        <f t="shared" si="48"/>
        <v>0</v>
      </c>
      <c r="L485" s="78">
        <f t="shared" si="49"/>
        <v>0</v>
      </c>
      <c r="M485" s="45">
        <f t="shared" si="50"/>
        <v>0</v>
      </c>
      <c r="N485" s="445"/>
      <c r="O485" s="445"/>
      <c r="P485" s="445"/>
      <c r="Q485" s="445"/>
      <c r="R485" s="445"/>
      <c r="S485" s="445"/>
      <c r="T485" s="445"/>
      <c r="U485" s="445"/>
      <c r="V485" s="445"/>
      <c r="W485" s="445"/>
      <c r="X485" s="445"/>
      <c r="Y485" s="445"/>
      <c r="Z485" s="445"/>
      <c r="AA485" s="445"/>
      <c r="AB485" s="445"/>
      <c r="AC485" s="445"/>
      <c r="AD485" s="74"/>
    </row>
    <row r="486" spans="1:30" ht="18" customHeight="1">
      <c r="A486" s="81"/>
      <c r="B486" s="97"/>
      <c r="C486" s="98"/>
      <c r="D486" s="42"/>
      <c r="E486" s="43" t="s">
        <v>320</v>
      </c>
      <c r="F486" s="44" t="s">
        <v>161</v>
      </c>
      <c r="G486" s="143">
        <v>1</v>
      </c>
      <c r="H486" s="136">
        <v>15</v>
      </c>
      <c r="I486" s="136">
        <v>30</v>
      </c>
      <c r="J486" s="96">
        <v>10</v>
      </c>
      <c r="K486" s="78">
        <f t="shared" si="48"/>
        <v>1</v>
      </c>
      <c r="L486" s="78">
        <f t="shared" si="49"/>
        <v>1</v>
      </c>
      <c r="M486" s="45">
        <f t="shared" si="50"/>
        <v>37.5</v>
      </c>
      <c r="N486" s="445"/>
      <c r="O486" s="445"/>
      <c r="P486" s="445"/>
      <c r="Q486" s="445"/>
      <c r="R486" s="445"/>
      <c r="S486" s="445"/>
      <c r="T486" s="445"/>
      <c r="U486" s="445"/>
      <c r="V486" s="445"/>
      <c r="W486" s="445"/>
      <c r="X486" s="445"/>
      <c r="Y486" s="445"/>
      <c r="Z486" s="445"/>
      <c r="AA486" s="445"/>
      <c r="AB486" s="445"/>
      <c r="AC486" s="445"/>
      <c r="AD486" s="74"/>
    </row>
    <row r="487" spans="1:30" s="183" customFormat="1" ht="18" customHeight="1">
      <c r="A487" s="111"/>
      <c r="B487" s="97"/>
      <c r="C487" s="98"/>
      <c r="D487" s="42"/>
      <c r="E487" s="43" t="s">
        <v>320</v>
      </c>
      <c r="F487" s="44" t="s">
        <v>233</v>
      </c>
      <c r="G487" s="143">
        <v>1</v>
      </c>
      <c r="H487" s="136">
        <v>15</v>
      </c>
      <c r="I487" s="136"/>
      <c r="J487" s="96">
        <v>10</v>
      </c>
      <c r="K487" s="78">
        <f t="shared" si="48"/>
        <v>1</v>
      </c>
      <c r="L487" s="78">
        <f t="shared" si="49"/>
        <v>0</v>
      </c>
      <c r="M487" s="45">
        <f t="shared" si="50"/>
        <v>15</v>
      </c>
      <c r="N487" s="471"/>
      <c r="O487" s="471"/>
      <c r="P487" s="471"/>
      <c r="Q487" s="471"/>
      <c r="R487" s="471"/>
      <c r="S487" s="471"/>
      <c r="T487" s="471"/>
      <c r="U487" s="471"/>
      <c r="V487" s="471"/>
      <c r="W487" s="471"/>
      <c r="X487" s="471"/>
      <c r="Y487" s="471"/>
      <c r="Z487" s="471"/>
      <c r="AA487" s="471"/>
      <c r="AB487" s="471"/>
      <c r="AC487" s="471"/>
      <c r="AD487" s="74"/>
    </row>
    <row r="488" spans="1:30" s="183" customFormat="1" ht="18" customHeight="1">
      <c r="A488" s="111"/>
      <c r="B488" s="97"/>
      <c r="C488" s="98"/>
      <c r="D488" s="42"/>
      <c r="E488" s="43" t="s">
        <v>462</v>
      </c>
      <c r="F488" s="44" t="s">
        <v>233</v>
      </c>
      <c r="G488" s="143">
        <v>1</v>
      </c>
      <c r="H488" s="136"/>
      <c r="I488" s="136">
        <v>30</v>
      </c>
      <c r="J488" s="96">
        <v>10</v>
      </c>
      <c r="K488" s="78">
        <f t="shared" si="48"/>
        <v>0</v>
      </c>
      <c r="L488" s="78">
        <f t="shared" si="49"/>
        <v>1</v>
      </c>
      <c r="M488" s="45">
        <f t="shared" si="50"/>
        <v>22.5</v>
      </c>
      <c r="N488" s="471"/>
      <c r="O488" s="471"/>
      <c r="P488" s="471"/>
      <c r="Q488" s="471"/>
      <c r="R488" s="471"/>
      <c r="S488" s="471"/>
      <c r="T488" s="471"/>
      <c r="U488" s="471"/>
      <c r="V488" s="471"/>
      <c r="W488" s="471"/>
      <c r="X488" s="471"/>
      <c r="Y488" s="471"/>
      <c r="Z488" s="471"/>
      <c r="AA488" s="471"/>
      <c r="AB488" s="471"/>
      <c r="AC488" s="471"/>
      <c r="AD488" s="74"/>
    </row>
    <row r="489" spans="1:30" s="183" customFormat="1" ht="18" customHeight="1">
      <c r="A489" s="111"/>
      <c r="B489" s="97"/>
      <c r="C489" s="98"/>
      <c r="D489" s="42"/>
      <c r="E489" s="43" t="s">
        <v>463</v>
      </c>
      <c r="F489" s="44" t="s">
        <v>233</v>
      </c>
      <c r="G489" s="143">
        <v>1</v>
      </c>
      <c r="H489" s="136"/>
      <c r="I489" s="136">
        <v>30</v>
      </c>
      <c r="J489" s="96">
        <v>10</v>
      </c>
      <c r="K489" s="78">
        <f t="shared" si="48"/>
        <v>0</v>
      </c>
      <c r="L489" s="78">
        <f t="shared" si="49"/>
        <v>1</v>
      </c>
      <c r="M489" s="45">
        <f t="shared" si="50"/>
        <v>22.5</v>
      </c>
      <c r="N489" s="471"/>
      <c r="O489" s="471"/>
      <c r="P489" s="471"/>
      <c r="Q489" s="471"/>
      <c r="R489" s="471"/>
      <c r="S489" s="471"/>
      <c r="T489" s="471"/>
      <c r="U489" s="471"/>
      <c r="V489" s="471"/>
      <c r="W489" s="471"/>
      <c r="X489" s="471"/>
      <c r="Y489" s="471"/>
      <c r="Z489" s="471"/>
      <c r="AA489" s="471"/>
      <c r="AB489" s="471"/>
      <c r="AC489" s="471"/>
      <c r="AD489" s="74"/>
    </row>
    <row r="490" spans="1:30" s="183" customFormat="1" ht="18" customHeight="1">
      <c r="A490" s="111"/>
      <c r="B490" s="97"/>
      <c r="C490" s="98"/>
      <c r="D490" s="42"/>
      <c r="E490" s="43" t="s">
        <v>397</v>
      </c>
      <c r="F490" s="44" t="s">
        <v>200</v>
      </c>
      <c r="G490" s="143">
        <v>2</v>
      </c>
      <c r="H490" s="136">
        <v>15</v>
      </c>
      <c r="I490" s="136">
        <v>30</v>
      </c>
      <c r="J490" s="96">
        <v>40</v>
      </c>
      <c r="K490" s="78">
        <f t="shared" si="48"/>
        <v>1.2</v>
      </c>
      <c r="L490" s="78">
        <f t="shared" si="49"/>
        <v>1.2</v>
      </c>
      <c r="M490" s="45">
        <f t="shared" si="50"/>
        <v>45</v>
      </c>
      <c r="N490" s="471"/>
      <c r="O490" s="471"/>
      <c r="P490" s="471"/>
      <c r="Q490" s="471"/>
      <c r="R490" s="471"/>
      <c r="S490" s="471"/>
      <c r="T490" s="471"/>
      <c r="U490" s="471"/>
      <c r="V490" s="471"/>
      <c r="W490" s="471"/>
      <c r="X490" s="471"/>
      <c r="Y490" s="471"/>
      <c r="Z490" s="471"/>
      <c r="AA490" s="471"/>
      <c r="AB490" s="471"/>
      <c r="AC490" s="471"/>
      <c r="AD490" s="74"/>
    </row>
    <row r="491" spans="1:30" s="183" customFormat="1" ht="18" customHeight="1">
      <c r="A491" s="111"/>
      <c r="B491" s="97"/>
      <c r="C491" s="98"/>
      <c r="D491" s="42"/>
      <c r="E491" s="43" t="s">
        <v>397</v>
      </c>
      <c r="F491" s="44" t="s">
        <v>235</v>
      </c>
      <c r="G491" s="143">
        <v>2</v>
      </c>
      <c r="H491" s="136">
        <v>15</v>
      </c>
      <c r="I491" s="136">
        <v>30</v>
      </c>
      <c r="J491" s="96">
        <v>40</v>
      </c>
      <c r="K491" s="78">
        <f t="shared" si="48"/>
        <v>1.2</v>
      </c>
      <c r="L491" s="78">
        <f t="shared" si="49"/>
        <v>1.2</v>
      </c>
      <c r="M491" s="45">
        <f t="shared" si="50"/>
        <v>45</v>
      </c>
      <c r="N491" s="471"/>
      <c r="O491" s="471"/>
      <c r="P491" s="471"/>
      <c r="Q491" s="471"/>
      <c r="R491" s="471"/>
      <c r="S491" s="471"/>
      <c r="T491" s="471"/>
      <c r="U491" s="471"/>
      <c r="V491" s="471"/>
      <c r="W491" s="471"/>
      <c r="X491" s="471"/>
      <c r="Y491" s="471"/>
      <c r="Z491" s="471"/>
      <c r="AA491" s="471"/>
      <c r="AB491" s="471"/>
      <c r="AC491" s="471"/>
      <c r="AD491" s="74"/>
    </row>
    <row r="492" spans="1:30" ht="18" customHeight="1">
      <c r="A492" s="94">
        <v>23</v>
      </c>
      <c r="B492" s="258" t="s">
        <v>117</v>
      </c>
      <c r="C492" s="259" t="s">
        <v>118</v>
      </c>
      <c r="D492" s="42">
        <v>20200010</v>
      </c>
      <c r="E492" s="43" t="s">
        <v>275</v>
      </c>
      <c r="F492" s="44" t="s">
        <v>200</v>
      </c>
      <c r="G492" s="143">
        <v>1</v>
      </c>
      <c r="H492" s="135">
        <v>15</v>
      </c>
      <c r="I492" s="135">
        <v>30</v>
      </c>
      <c r="J492" s="96">
        <v>37</v>
      </c>
      <c r="K492" s="78">
        <f t="shared" si="48"/>
        <v>1.2</v>
      </c>
      <c r="L492" s="78">
        <f t="shared" si="49"/>
        <v>1.2</v>
      </c>
      <c r="M492" s="45">
        <f t="shared" si="50"/>
        <v>45</v>
      </c>
      <c r="N492" s="479">
        <v>64.5</v>
      </c>
      <c r="O492" s="463"/>
      <c r="P492" s="457">
        <f>SUM(M492:M513)+N492+O492</f>
        <v>890.8</v>
      </c>
      <c r="Q492" s="463">
        <v>0</v>
      </c>
      <c r="R492" s="457"/>
      <c r="S492" s="461">
        <v>430</v>
      </c>
      <c r="T492" s="463">
        <v>430</v>
      </c>
      <c r="U492" s="461">
        <v>112</v>
      </c>
      <c r="V492" s="459">
        <v>112</v>
      </c>
      <c r="W492" s="461">
        <v>56</v>
      </c>
      <c r="X492" s="463">
        <v>56</v>
      </c>
      <c r="Y492" s="457">
        <f>ROUND((P492-T492),1)</f>
        <v>460.8</v>
      </c>
      <c r="Z492" s="465">
        <f>IF(OR(SUM(V492:V513)="",SUM(Q492:Q513)=""),0,IF(OR(SUM(U492:U513)=320,SUM(V492:V513)&gt;0),ROUND((SUM(Q492:Q513)-SUM(V492:V513)),1),0))</f>
        <v>-112</v>
      </c>
      <c r="AA492" s="465">
        <f>IF(OR(SUM(X492:X513)="",SUM(R492:R513)=""),0,IF(OR(SUM(W492:W513)=160,SUM(X492:X513)&gt;0),ROUND((SUM(R492:R513)-SUM(X492:X513)),1),0))</f>
        <v>-56</v>
      </c>
      <c r="AB492" s="483">
        <v>0</v>
      </c>
      <c r="AC492" s="472">
        <f>SUM(Y492:AA513)</f>
        <v>292.8</v>
      </c>
      <c r="AD492" s="74"/>
    </row>
    <row r="493" spans="1:30" ht="18" customHeight="1">
      <c r="A493" s="81"/>
      <c r="B493" s="97"/>
      <c r="C493" s="98"/>
      <c r="D493" s="42">
        <v>20200010</v>
      </c>
      <c r="E493" s="43" t="s">
        <v>275</v>
      </c>
      <c r="F493" s="44" t="s">
        <v>235</v>
      </c>
      <c r="G493" s="143">
        <v>1</v>
      </c>
      <c r="H493" s="135">
        <v>15</v>
      </c>
      <c r="I493" s="135">
        <v>30</v>
      </c>
      <c r="J493" s="96">
        <v>38</v>
      </c>
      <c r="K493" s="78">
        <f t="shared" si="48"/>
        <v>1.2</v>
      </c>
      <c r="L493" s="78">
        <f t="shared" si="49"/>
        <v>1.2</v>
      </c>
      <c r="M493" s="45">
        <f t="shared" si="50"/>
        <v>45</v>
      </c>
      <c r="N493" s="445"/>
      <c r="O493" s="445"/>
      <c r="P493" s="445"/>
      <c r="Q493" s="445"/>
      <c r="R493" s="445"/>
      <c r="S493" s="445"/>
      <c r="T493" s="445"/>
      <c r="U493" s="445"/>
      <c r="V493" s="445"/>
      <c r="W493" s="445"/>
      <c r="X493" s="445"/>
      <c r="Y493" s="445"/>
      <c r="Z493" s="445"/>
      <c r="AA493" s="445"/>
      <c r="AB493" s="445"/>
      <c r="AC493" s="445"/>
      <c r="AD493" s="74"/>
    </row>
    <row r="494" spans="1:30" ht="18" customHeight="1">
      <c r="A494" s="81"/>
      <c r="B494" s="97"/>
      <c r="C494" s="98"/>
      <c r="D494" s="42">
        <v>20200010601</v>
      </c>
      <c r="E494" s="43" t="s">
        <v>276</v>
      </c>
      <c r="F494" s="44" t="s">
        <v>195</v>
      </c>
      <c r="G494" s="143">
        <v>1</v>
      </c>
      <c r="H494" s="135">
        <v>30</v>
      </c>
      <c r="I494" s="135"/>
      <c r="J494" s="96">
        <v>59</v>
      </c>
      <c r="K494" s="78">
        <f t="shared" si="48"/>
        <v>1.2</v>
      </c>
      <c r="L494" s="78">
        <f t="shared" si="49"/>
        <v>0</v>
      </c>
      <c r="M494" s="45">
        <f t="shared" si="50"/>
        <v>36</v>
      </c>
      <c r="N494" s="445"/>
      <c r="O494" s="445"/>
      <c r="P494" s="445"/>
      <c r="Q494" s="445"/>
      <c r="R494" s="445"/>
      <c r="S494" s="445"/>
      <c r="T494" s="445"/>
      <c r="U494" s="445"/>
      <c r="V494" s="445"/>
      <c r="W494" s="445"/>
      <c r="X494" s="445"/>
      <c r="Y494" s="445"/>
      <c r="Z494" s="445"/>
      <c r="AA494" s="445"/>
      <c r="AB494" s="445"/>
      <c r="AC494" s="445"/>
      <c r="AD494" s="74"/>
    </row>
    <row r="495" spans="1:30" s="183" customFormat="1" ht="18" customHeight="1">
      <c r="A495" s="111"/>
      <c r="B495" s="97"/>
      <c r="C495" s="98"/>
      <c r="D495" s="42">
        <v>20200010601</v>
      </c>
      <c r="E495" s="43" t="s">
        <v>464</v>
      </c>
      <c r="F495" s="44" t="s">
        <v>195</v>
      </c>
      <c r="G495" s="143">
        <v>1</v>
      </c>
      <c r="H495" s="135"/>
      <c r="I495" s="135">
        <v>30</v>
      </c>
      <c r="J495" s="96">
        <v>59</v>
      </c>
      <c r="K495" s="78">
        <f t="shared" ref="K495:K554" si="54">IF(OR(LEFT(E495,2)="ĐA",LEFT(E495,2)="DA",LEFT(E495,5)="Đồ án",LEFT(E495,5)="Đồán ",LEFT(E495,9)="Sinh hoạt",LEFT(E495,9)="sinh hoạt",LEFT(E495,6)="Cố vấn",LEFT(E495,6)="cố vấn",LEFT(E495,4)="cvht",LEFT(E495,4)="CVHT",LEFT(E495,4)="shcn",LEFT(E495,4)="SHCN"),0,(IF(AND(H495&gt;0,J495&gt;0),IF(J495&gt;60,1.3,IF(J495&gt;35,1.2,1)),0)))</f>
        <v>0</v>
      </c>
      <c r="L495" s="78">
        <f t="shared" ref="L495:L554" si="55">IF(OR(LEFT(E495,2)="ĐA",LEFT(E495,2)="DA",LEFT(E495,5)="Đồ án",LEFT(E495,5)="Đồán "),0,IF(AND(J495&gt;0,I495&gt;0),IF(AND(OR(LEFT(E495,4)="GDQP",LEFT(E495,4)="gdqp",LEFT(E495,19)="Giáo dục quốc phòng"),J495&gt;50),1.3,IF(J495&gt;35,1.2,IF(J495&gt;29,1.1,1))),0))</f>
        <v>1.2</v>
      </c>
      <c r="M495" s="45">
        <f t="shared" ref="M495:M554" si="56">ROUND(IF(OR(LEFT(E495,2)="ĐA",LEFT(E495,2)="DA",LEFT(E495,5)="Đồ án",LEFT(E495,5)="Đồán "),J495*0.5,(IF(H495&gt;0,H495*K495,"0")+IF(I495&gt;0,(I495*0.75)*L495,"0"))),1)</f>
        <v>27</v>
      </c>
      <c r="N495" s="471"/>
      <c r="O495" s="471"/>
      <c r="P495" s="471"/>
      <c r="Q495" s="471"/>
      <c r="R495" s="471"/>
      <c r="S495" s="471"/>
      <c r="T495" s="471"/>
      <c r="U495" s="471"/>
      <c r="V495" s="471"/>
      <c r="W495" s="471"/>
      <c r="X495" s="471"/>
      <c r="Y495" s="471"/>
      <c r="Z495" s="471"/>
      <c r="AA495" s="471"/>
      <c r="AB495" s="471"/>
      <c r="AC495" s="471"/>
      <c r="AD495" s="74"/>
    </row>
    <row r="496" spans="1:30" s="183" customFormat="1" ht="18" customHeight="1">
      <c r="A496" s="111"/>
      <c r="B496" s="97"/>
      <c r="C496" s="98"/>
      <c r="D496" s="42">
        <v>20200010601</v>
      </c>
      <c r="E496" s="43" t="s">
        <v>465</v>
      </c>
      <c r="F496" s="44" t="s">
        <v>195</v>
      </c>
      <c r="G496" s="143">
        <v>1</v>
      </c>
      <c r="H496" s="135"/>
      <c r="I496" s="135">
        <v>30</v>
      </c>
      <c r="J496" s="96">
        <v>59</v>
      </c>
      <c r="K496" s="78">
        <f t="shared" si="54"/>
        <v>0</v>
      </c>
      <c r="L496" s="78">
        <f t="shared" si="55"/>
        <v>1.2</v>
      </c>
      <c r="M496" s="45">
        <f t="shared" si="56"/>
        <v>27</v>
      </c>
      <c r="N496" s="471"/>
      <c r="O496" s="471"/>
      <c r="P496" s="471"/>
      <c r="Q496" s="471"/>
      <c r="R496" s="471"/>
      <c r="S496" s="471"/>
      <c r="T496" s="471"/>
      <c r="U496" s="471"/>
      <c r="V496" s="471"/>
      <c r="W496" s="471"/>
      <c r="X496" s="471"/>
      <c r="Y496" s="471"/>
      <c r="Z496" s="471"/>
      <c r="AA496" s="471"/>
      <c r="AB496" s="471"/>
      <c r="AC496" s="471"/>
      <c r="AD496" s="74"/>
    </row>
    <row r="497" spans="1:30" ht="18" customHeight="1">
      <c r="A497" s="81"/>
      <c r="B497" s="97"/>
      <c r="C497" s="98"/>
      <c r="D497" s="42">
        <v>21100094</v>
      </c>
      <c r="E497" s="43" t="s">
        <v>277</v>
      </c>
      <c r="F497" s="44" t="s">
        <v>278</v>
      </c>
      <c r="G497" s="143">
        <v>1</v>
      </c>
      <c r="H497" s="135">
        <v>30</v>
      </c>
      <c r="I497" s="135">
        <v>60</v>
      </c>
      <c r="J497" s="96">
        <v>29</v>
      </c>
      <c r="K497" s="78">
        <f t="shared" si="54"/>
        <v>1</v>
      </c>
      <c r="L497" s="78">
        <f t="shared" si="55"/>
        <v>1</v>
      </c>
      <c r="M497" s="45">
        <f t="shared" si="56"/>
        <v>75</v>
      </c>
      <c r="N497" s="445"/>
      <c r="O497" s="445"/>
      <c r="P497" s="445"/>
      <c r="Q497" s="445"/>
      <c r="R497" s="445"/>
      <c r="S497" s="445"/>
      <c r="T497" s="445"/>
      <c r="U497" s="445"/>
      <c r="V497" s="445"/>
      <c r="W497" s="445"/>
      <c r="X497" s="445"/>
      <c r="Y497" s="445"/>
      <c r="Z497" s="445"/>
      <c r="AA497" s="445"/>
      <c r="AB497" s="445"/>
      <c r="AC497" s="445"/>
      <c r="AD497" s="74"/>
    </row>
    <row r="498" spans="1:30" ht="18" customHeight="1">
      <c r="A498" s="81"/>
      <c r="B498" s="97"/>
      <c r="C498" s="98"/>
      <c r="D498" s="42">
        <v>71400135504</v>
      </c>
      <c r="E498" s="43" t="s">
        <v>174</v>
      </c>
      <c r="F498" s="44" t="s">
        <v>279</v>
      </c>
      <c r="G498" s="143">
        <v>1</v>
      </c>
      <c r="H498" s="135">
        <v>30</v>
      </c>
      <c r="I498" s="135">
        <v>30</v>
      </c>
      <c r="J498" s="96">
        <v>35</v>
      </c>
      <c r="K498" s="78">
        <f t="shared" si="54"/>
        <v>1</v>
      </c>
      <c r="L498" s="78">
        <f t="shared" si="55"/>
        <v>1.1000000000000001</v>
      </c>
      <c r="M498" s="45">
        <f t="shared" si="56"/>
        <v>54.8</v>
      </c>
      <c r="N498" s="445"/>
      <c r="O498" s="445"/>
      <c r="P498" s="445"/>
      <c r="Q498" s="445"/>
      <c r="R498" s="445"/>
      <c r="S498" s="445"/>
      <c r="T498" s="445"/>
      <c r="U498" s="445"/>
      <c r="V498" s="445"/>
      <c r="W498" s="445"/>
      <c r="X498" s="445"/>
      <c r="Y498" s="445"/>
      <c r="Z498" s="445"/>
      <c r="AA498" s="445"/>
      <c r="AB498" s="445"/>
      <c r="AC498" s="445"/>
      <c r="AD498" s="74"/>
    </row>
    <row r="499" spans="1:30" ht="18" customHeight="1">
      <c r="A499" s="81"/>
      <c r="B499" s="97"/>
      <c r="C499" s="98"/>
      <c r="D499" s="42">
        <v>21100012201</v>
      </c>
      <c r="E499" s="43" t="s">
        <v>174</v>
      </c>
      <c r="F499" s="44" t="s">
        <v>181</v>
      </c>
      <c r="G499" s="143">
        <v>1</v>
      </c>
      <c r="H499" s="135">
        <v>30</v>
      </c>
      <c r="I499" s="135">
        <v>30</v>
      </c>
      <c r="J499" s="96">
        <v>41</v>
      </c>
      <c r="K499" s="78">
        <f t="shared" si="54"/>
        <v>1.2</v>
      </c>
      <c r="L499" s="78">
        <f t="shared" si="55"/>
        <v>1.2</v>
      </c>
      <c r="M499" s="45">
        <f t="shared" si="56"/>
        <v>63</v>
      </c>
      <c r="N499" s="445"/>
      <c r="O499" s="445"/>
      <c r="P499" s="445"/>
      <c r="Q499" s="445"/>
      <c r="R499" s="445"/>
      <c r="S499" s="445"/>
      <c r="T499" s="445"/>
      <c r="U499" s="445"/>
      <c r="V499" s="445"/>
      <c r="W499" s="445"/>
      <c r="X499" s="445"/>
      <c r="Y499" s="445"/>
      <c r="Z499" s="445"/>
      <c r="AA499" s="445"/>
      <c r="AB499" s="445"/>
      <c r="AC499" s="445"/>
      <c r="AD499" s="74"/>
    </row>
    <row r="500" spans="1:30" ht="18" customHeight="1">
      <c r="A500" s="81"/>
      <c r="B500" s="97"/>
      <c r="C500" s="98"/>
      <c r="D500" s="42">
        <v>21100012204</v>
      </c>
      <c r="E500" s="43" t="s">
        <v>174</v>
      </c>
      <c r="F500" s="44" t="s">
        <v>204</v>
      </c>
      <c r="G500" s="143">
        <v>1</v>
      </c>
      <c r="H500" s="144">
        <v>30</v>
      </c>
      <c r="I500" s="144">
        <v>30</v>
      </c>
      <c r="J500" s="96">
        <v>42</v>
      </c>
      <c r="K500" s="78">
        <f t="shared" si="54"/>
        <v>1.2</v>
      </c>
      <c r="L500" s="78">
        <f t="shared" si="55"/>
        <v>1.2</v>
      </c>
      <c r="M500" s="45">
        <f t="shared" si="56"/>
        <v>63</v>
      </c>
      <c r="N500" s="445"/>
      <c r="O500" s="445"/>
      <c r="P500" s="445"/>
      <c r="Q500" s="445"/>
      <c r="R500" s="445"/>
      <c r="S500" s="445"/>
      <c r="T500" s="445"/>
      <c r="U500" s="445"/>
      <c r="V500" s="445"/>
      <c r="W500" s="445"/>
      <c r="X500" s="445"/>
      <c r="Y500" s="445"/>
      <c r="Z500" s="445"/>
      <c r="AA500" s="445"/>
      <c r="AB500" s="445"/>
      <c r="AC500" s="445"/>
      <c r="AD500" s="74"/>
    </row>
    <row r="501" spans="1:30" ht="18" customHeight="1">
      <c r="A501" s="81"/>
      <c r="B501" s="97"/>
      <c r="C501" s="98"/>
      <c r="D501" s="42">
        <v>50600115401</v>
      </c>
      <c r="E501" s="43" t="s">
        <v>280</v>
      </c>
      <c r="F501" s="44" t="s">
        <v>260</v>
      </c>
      <c r="G501" s="143">
        <v>1</v>
      </c>
      <c r="H501" s="144">
        <v>35</v>
      </c>
      <c r="I501" s="144"/>
      <c r="J501" s="96">
        <v>68</v>
      </c>
      <c r="K501" s="78">
        <f t="shared" si="54"/>
        <v>1.3</v>
      </c>
      <c r="L501" s="78">
        <f t="shared" si="55"/>
        <v>0</v>
      </c>
      <c r="M501" s="45">
        <f t="shared" si="56"/>
        <v>45.5</v>
      </c>
      <c r="N501" s="445"/>
      <c r="O501" s="445"/>
      <c r="P501" s="445"/>
      <c r="Q501" s="445"/>
      <c r="R501" s="445"/>
      <c r="S501" s="445"/>
      <c r="T501" s="445"/>
      <c r="U501" s="445"/>
      <c r="V501" s="445"/>
      <c r="W501" s="445"/>
      <c r="X501" s="445"/>
      <c r="Y501" s="445"/>
      <c r="Z501" s="445"/>
      <c r="AA501" s="445"/>
      <c r="AB501" s="445"/>
      <c r="AC501" s="445"/>
      <c r="AD501" s="74"/>
    </row>
    <row r="502" spans="1:30" ht="18" customHeight="1">
      <c r="A502" s="81"/>
      <c r="B502" s="97"/>
      <c r="C502" s="98"/>
      <c r="D502" s="42">
        <v>50600115401</v>
      </c>
      <c r="E502" s="43" t="s">
        <v>280</v>
      </c>
      <c r="F502" s="44" t="s">
        <v>260</v>
      </c>
      <c r="G502" s="143">
        <v>1</v>
      </c>
      <c r="H502" s="144"/>
      <c r="I502" s="144">
        <v>40</v>
      </c>
      <c r="J502" s="96">
        <v>39</v>
      </c>
      <c r="K502" s="78">
        <f t="shared" si="54"/>
        <v>0</v>
      </c>
      <c r="L502" s="78">
        <f t="shared" si="55"/>
        <v>1.2</v>
      </c>
      <c r="M502" s="45">
        <f t="shared" si="56"/>
        <v>36</v>
      </c>
      <c r="N502" s="445"/>
      <c r="O502" s="445"/>
      <c r="P502" s="445"/>
      <c r="Q502" s="445"/>
      <c r="R502" s="445"/>
      <c r="S502" s="445"/>
      <c r="T502" s="445"/>
      <c r="U502" s="445"/>
      <c r="V502" s="445"/>
      <c r="W502" s="445"/>
      <c r="X502" s="445"/>
      <c r="Y502" s="445"/>
      <c r="Z502" s="445"/>
      <c r="AA502" s="445"/>
      <c r="AB502" s="445"/>
      <c r="AC502" s="445"/>
      <c r="AD502" s="74"/>
    </row>
    <row r="503" spans="1:30" ht="18" customHeight="1">
      <c r="A503" s="81"/>
      <c r="B503" s="97"/>
      <c r="C503" s="98"/>
      <c r="D503" s="42">
        <v>50600115401</v>
      </c>
      <c r="E503" s="43" t="s">
        <v>280</v>
      </c>
      <c r="F503" s="44" t="s">
        <v>260</v>
      </c>
      <c r="G503" s="143">
        <v>1</v>
      </c>
      <c r="H503" s="135"/>
      <c r="I503" s="135">
        <v>40</v>
      </c>
      <c r="J503" s="96">
        <v>29</v>
      </c>
      <c r="K503" s="78">
        <f t="shared" si="54"/>
        <v>0</v>
      </c>
      <c r="L503" s="78">
        <f t="shared" si="55"/>
        <v>1</v>
      </c>
      <c r="M503" s="45">
        <f t="shared" si="56"/>
        <v>30</v>
      </c>
      <c r="N503" s="445"/>
      <c r="O503" s="445"/>
      <c r="P503" s="445"/>
      <c r="Q503" s="445"/>
      <c r="R503" s="445"/>
      <c r="S503" s="445"/>
      <c r="T503" s="445"/>
      <c r="U503" s="445"/>
      <c r="V503" s="445"/>
      <c r="W503" s="445"/>
      <c r="X503" s="445"/>
      <c r="Y503" s="445"/>
      <c r="Z503" s="445"/>
      <c r="AA503" s="445"/>
      <c r="AB503" s="445"/>
      <c r="AC503" s="445"/>
      <c r="AD503" s="74"/>
    </row>
    <row r="504" spans="1:30" ht="18" customHeight="1">
      <c r="A504" s="81"/>
      <c r="B504" s="97"/>
      <c r="C504" s="98"/>
      <c r="D504" s="42"/>
      <c r="E504" s="43" t="s">
        <v>326</v>
      </c>
      <c r="F504" s="44" t="s">
        <v>203</v>
      </c>
      <c r="G504" s="143"/>
      <c r="H504" s="135"/>
      <c r="I504" s="135"/>
      <c r="J504" s="96"/>
      <c r="K504" s="78">
        <f t="shared" si="54"/>
        <v>0</v>
      </c>
      <c r="L504" s="78">
        <f t="shared" si="55"/>
        <v>0</v>
      </c>
      <c r="M504" s="45">
        <f t="shared" si="56"/>
        <v>0</v>
      </c>
      <c r="N504" s="445"/>
      <c r="O504" s="445"/>
      <c r="P504" s="445"/>
      <c r="Q504" s="445"/>
      <c r="R504" s="445"/>
      <c r="S504" s="445"/>
      <c r="T504" s="445"/>
      <c r="U504" s="445"/>
      <c r="V504" s="445"/>
      <c r="W504" s="445"/>
      <c r="X504" s="445"/>
      <c r="Y504" s="445"/>
      <c r="Z504" s="445"/>
      <c r="AA504" s="445"/>
      <c r="AB504" s="445"/>
      <c r="AC504" s="445"/>
      <c r="AD504" s="74"/>
    </row>
    <row r="505" spans="1:30" ht="18" customHeight="1">
      <c r="A505" s="81"/>
      <c r="B505" s="97"/>
      <c r="C505" s="98"/>
      <c r="D505" s="42"/>
      <c r="E505" s="43" t="s">
        <v>276</v>
      </c>
      <c r="F505" s="44" t="s">
        <v>318</v>
      </c>
      <c r="G505" s="143">
        <v>2</v>
      </c>
      <c r="H505" s="135">
        <v>30</v>
      </c>
      <c r="I505" s="135"/>
      <c r="J505" s="96">
        <v>40</v>
      </c>
      <c r="K505" s="78">
        <f t="shared" si="54"/>
        <v>1.2</v>
      </c>
      <c r="L505" s="78">
        <f t="shared" si="55"/>
        <v>0</v>
      </c>
      <c r="M505" s="45">
        <f t="shared" si="56"/>
        <v>36</v>
      </c>
      <c r="N505" s="445"/>
      <c r="O505" s="445"/>
      <c r="P505" s="445"/>
      <c r="Q505" s="445"/>
      <c r="R505" s="445"/>
      <c r="S505" s="445"/>
      <c r="T505" s="445"/>
      <c r="U505" s="445"/>
      <c r="V505" s="445"/>
      <c r="W505" s="445"/>
      <c r="X505" s="445"/>
      <c r="Y505" s="445"/>
      <c r="Z505" s="445"/>
      <c r="AA505" s="445"/>
      <c r="AB505" s="445"/>
      <c r="AC505" s="445"/>
      <c r="AD505" s="74"/>
    </row>
    <row r="506" spans="1:30" s="183" customFormat="1" ht="18" customHeight="1">
      <c r="A506" s="111"/>
      <c r="B506" s="97"/>
      <c r="C506" s="98"/>
      <c r="D506" s="42"/>
      <c r="E506" s="43" t="s">
        <v>464</v>
      </c>
      <c r="F506" s="44" t="s">
        <v>318</v>
      </c>
      <c r="G506" s="143">
        <v>2</v>
      </c>
      <c r="H506" s="135"/>
      <c r="I506" s="135">
        <v>30</v>
      </c>
      <c r="J506" s="96">
        <v>40</v>
      </c>
      <c r="K506" s="78">
        <f t="shared" si="54"/>
        <v>0</v>
      </c>
      <c r="L506" s="78">
        <f t="shared" si="55"/>
        <v>1.2</v>
      </c>
      <c r="M506" s="45">
        <f t="shared" si="56"/>
        <v>27</v>
      </c>
      <c r="N506" s="471"/>
      <c r="O506" s="471"/>
      <c r="P506" s="471"/>
      <c r="Q506" s="471"/>
      <c r="R506" s="471"/>
      <c r="S506" s="471"/>
      <c r="T506" s="471"/>
      <c r="U506" s="471"/>
      <c r="V506" s="471"/>
      <c r="W506" s="471"/>
      <c r="X506" s="471"/>
      <c r="Y506" s="471"/>
      <c r="Z506" s="471"/>
      <c r="AA506" s="471"/>
      <c r="AB506" s="471"/>
      <c r="AC506" s="471"/>
      <c r="AD506" s="74"/>
    </row>
    <row r="507" spans="1:30" s="183" customFormat="1" ht="18" customHeight="1">
      <c r="A507" s="111"/>
      <c r="B507" s="97"/>
      <c r="C507" s="98"/>
      <c r="D507" s="42"/>
      <c r="E507" s="43" t="s">
        <v>465</v>
      </c>
      <c r="F507" s="44" t="s">
        <v>318</v>
      </c>
      <c r="G507" s="143">
        <v>2</v>
      </c>
      <c r="H507" s="135"/>
      <c r="I507" s="135">
        <v>30</v>
      </c>
      <c r="J507" s="96">
        <v>40</v>
      </c>
      <c r="K507" s="78">
        <f t="shared" si="54"/>
        <v>0</v>
      </c>
      <c r="L507" s="78">
        <f t="shared" si="55"/>
        <v>1.2</v>
      </c>
      <c r="M507" s="45">
        <f t="shared" si="56"/>
        <v>27</v>
      </c>
      <c r="N507" s="471"/>
      <c r="O507" s="471"/>
      <c r="P507" s="471"/>
      <c r="Q507" s="471"/>
      <c r="R507" s="471"/>
      <c r="S507" s="471"/>
      <c r="T507" s="471"/>
      <c r="U507" s="471"/>
      <c r="V507" s="471"/>
      <c r="W507" s="471"/>
      <c r="X507" s="471"/>
      <c r="Y507" s="471"/>
      <c r="Z507" s="471"/>
      <c r="AA507" s="471"/>
      <c r="AB507" s="471"/>
      <c r="AC507" s="471"/>
      <c r="AD507" s="74"/>
    </row>
    <row r="508" spans="1:30" ht="18" customHeight="1">
      <c r="A508" s="81"/>
      <c r="B508" s="62"/>
      <c r="C508" s="98"/>
      <c r="D508" s="42"/>
      <c r="E508" s="43" t="s">
        <v>276</v>
      </c>
      <c r="F508" s="44" t="s">
        <v>175</v>
      </c>
      <c r="G508" s="143">
        <v>2</v>
      </c>
      <c r="H508" s="135">
        <v>30</v>
      </c>
      <c r="I508" s="135">
        <v>30</v>
      </c>
      <c r="J508" s="96">
        <v>40</v>
      </c>
      <c r="K508" s="78">
        <f t="shared" si="54"/>
        <v>1.2</v>
      </c>
      <c r="L508" s="78">
        <f t="shared" si="55"/>
        <v>1.2</v>
      </c>
      <c r="M508" s="45">
        <f t="shared" si="56"/>
        <v>63</v>
      </c>
      <c r="N508" s="445"/>
      <c r="O508" s="445"/>
      <c r="P508" s="445"/>
      <c r="Q508" s="445"/>
      <c r="R508" s="445"/>
      <c r="S508" s="445"/>
      <c r="T508" s="445"/>
      <c r="U508" s="445"/>
      <c r="V508" s="445"/>
      <c r="W508" s="445"/>
      <c r="X508" s="445"/>
      <c r="Y508" s="445"/>
      <c r="Z508" s="445"/>
      <c r="AA508" s="445"/>
      <c r="AB508" s="445"/>
      <c r="AC508" s="445"/>
      <c r="AD508" s="74"/>
    </row>
    <row r="509" spans="1:30" ht="18" customHeight="1">
      <c r="A509" s="81"/>
      <c r="B509" s="97"/>
      <c r="C509" s="98"/>
      <c r="D509" s="42"/>
      <c r="E509" s="43" t="s">
        <v>276</v>
      </c>
      <c r="F509" s="44" t="s">
        <v>402</v>
      </c>
      <c r="G509" s="143">
        <v>2</v>
      </c>
      <c r="H509" s="135">
        <v>30</v>
      </c>
      <c r="I509" s="135">
        <v>30</v>
      </c>
      <c r="J509" s="96">
        <v>40</v>
      </c>
      <c r="K509" s="78">
        <f t="shared" si="54"/>
        <v>1.2</v>
      </c>
      <c r="L509" s="78">
        <f t="shared" si="55"/>
        <v>1.2</v>
      </c>
      <c r="M509" s="45">
        <f t="shared" si="56"/>
        <v>63</v>
      </c>
      <c r="N509" s="445"/>
      <c r="O509" s="445"/>
      <c r="P509" s="445"/>
      <c r="Q509" s="445"/>
      <c r="R509" s="445"/>
      <c r="S509" s="445"/>
      <c r="T509" s="445"/>
      <c r="U509" s="445"/>
      <c r="V509" s="445"/>
      <c r="W509" s="445"/>
      <c r="X509" s="445"/>
      <c r="Y509" s="445"/>
      <c r="Z509" s="445"/>
      <c r="AA509" s="445"/>
      <c r="AB509" s="445"/>
      <c r="AC509" s="445"/>
      <c r="AD509" s="74"/>
    </row>
    <row r="510" spans="1:30" ht="18" customHeight="1">
      <c r="A510" s="81"/>
      <c r="B510" s="97"/>
      <c r="C510" s="98"/>
      <c r="D510" s="42"/>
      <c r="E510" s="43" t="s">
        <v>276</v>
      </c>
      <c r="F510" s="44" t="s">
        <v>403</v>
      </c>
      <c r="G510" s="143">
        <v>2</v>
      </c>
      <c r="H510" s="136">
        <v>30</v>
      </c>
      <c r="I510" s="136">
        <v>30</v>
      </c>
      <c r="J510" s="96">
        <v>40</v>
      </c>
      <c r="K510" s="78">
        <f t="shared" si="54"/>
        <v>1.2</v>
      </c>
      <c r="L510" s="78">
        <f t="shared" si="55"/>
        <v>1.2</v>
      </c>
      <c r="M510" s="45">
        <f t="shared" si="56"/>
        <v>63</v>
      </c>
      <c r="N510" s="445"/>
      <c r="O510" s="445"/>
      <c r="P510" s="445"/>
      <c r="Q510" s="445"/>
      <c r="R510" s="445"/>
      <c r="S510" s="445"/>
      <c r="T510" s="445"/>
      <c r="U510" s="445"/>
      <c r="V510" s="445"/>
      <c r="W510" s="445"/>
      <c r="X510" s="445"/>
      <c r="Y510" s="445"/>
      <c r="Z510" s="445"/>
      <c r="AA510" s="445"/>
      <c r="AB510" s="445"/>
      <c r="AC510" s="445"/>
      <c r="AD510" s="74"/>
    </row>
    <row r="511" spans="1:30" s="183" customFormat="1" ht="18" hidden="1" customHeight="1">
      <c r="A511" s="111"/>
      <c r="B511" s="97"/>
      <c r="C511" s="98"/>
      <c r="D511" s="42"/>
      <c r="E511" s="43"/>
      <c r="F511" s="44"/>
      <c r="G511" s="143"/>
      <c r="H511" s="136"/>
      <c r="I511" s="136"/>
      <c r="J511" s="96"/>
      <c r="K511" s="78"/>
      <c r="L511" s="78"/>
      <c r="M511" s="45"/>
      <c r="N511" s="471"/>
      <c r="O511" s="471"/>
      <c r="P511" s="471"/>
      <c r="Q511" s="471"/>
      <c r="R511" s="471"/>
      <c r="S511" s="471"/>
      <c r="T511" s="471"/>
      <c r="U511" s="471"/>
      <c r="V511" s="471"/>
      <c r="W511" s="471"/>
      <c r="X511" s="471"/>
      <c r="Y511" s="471"/>
      <c r="Z511" s="471"/>
      <c r="AA511" s="471"/>
      <c r="AB511" s="471"/>
      <c r="AC511" s="471"/>
      <c r="AD511" s="74"/>
    </row>
    <row r="512" spans="1:30" ht="18" hidden="1" customHeight="1">
      <c r="A512" s="81"/>
      <c r="B512" s="97"/>
      <c r="C512" s="98"/>
      <c r="D512" s="42"/>
      <c r="E512" s="43"/>
      <c r="F512" s="44"/>
      <c r="G512" s="143"/>
      <c r="H512" s="136"/>
      <c r="I512" s="136"/>
      <c r="J512" s="96"/>
      <c r="K512" s="78"/>
      <c r="L512" s="78"/>
      <c r="M512" s="45"/>
      <c r="N512" s="445"/>
      <c r="O512" s="445"/>
      <c r="P512" s="445"/>
      <c r="Q512" s="445"/>
      <c r="R512" s="445"/>
      <c r="S512" s="445"/>
      <c r="T512" s="445"/>
      <c r="U512" s="445"/>
      <c r="V512" s="445"/>
      <c r="W512" s="445"/>
      <c r="X512" s="445"/>
      <c r="Y512" s="445"/>
      <c r="Z512" s="445"/>
      <c r="AA512" s="445"/>
      <c r="AB512" s="445"/>
      <c r="AC512" s="445"/>
      <c r="AD512" s="74"/>
    </row>
    <row r="513" spans="1:30" ht="18" hidden="1" customHeight="1">
      <c r="A513" s="81"/>
      <c r="B513" s="97"/>
      <c r="C513" s="98"/>
      <c r="D513" s="42"/>
      <c r="E513" s="43"/>
      <c r="F513" s="44"/>
      <c r="G513" s="143"/>
      <c r="H513" s="136"/>
      <c r="I513" s="136"/>
      <c r="J513" s="96"/>
      <c r="K513" s="78"/>
      <c r="L513" s="78"/>
      <c r="M513" s="45"/>
      <c r="N513" s="445"/>
      <c r="O513" s="445"/>
      <c r="P513" s="445"/>
      <c r="Q513" s="445"/>
      <c r="R513" s="445"/>
      <c r="S513" s="445"/>
      <c r="T513" s="445"/>
      <c r="U513" s="445"/>
      <c r="V513" s="445"/>
      <c r="W513" s="445"/>
      <c r="X513" s="445"/>
      <c r="Y513" s="445"/>
      <c r="Z513" s="445"/>
      <c r="AA513" s="445"/>
      <c r="AB513" s="445"/>
      <c r="AC513" s="445"/>
      <c r="AD513" s="74"/>
    </row>
    <row r="514" spans="1:30" ht="18" customHeight="1">
      <c r="A514" s="94">
        <v>24</v>
      </c>
      <c r="B514" s="59" t="s">
        <v>119</v>
      </c>
      <c r="C514" s="60" t="s">
        <v>120</v>
      </c>
      <c r="D514" s="42">
        <v>21100150001</v>
      </c>
      <c r="E514" s="43" t="s">
        <v>320</v>
      </c>
      <c r="F514" s="154" t="s">
        <v>322</v>
      </c>
      <c r="G514" s="101">
        <v>1</v>
      </c>
      <c r="H514" s="283">
        <v>4</v>
      </c>
      <c r="I514" s="283">
        <v>4</v>
      </c>
      <c r="J514" s="96">
        <v>32</v>
      </c>
      <c r="K514" s="78">
        <f t="shared" si="54"/>
        <v>1</v>
      </c>
      <c r="L514" s="78">
        <f t="shared" si="55"/>
        <v>1.1000000000000001</v>
      </c>
      <c r="M514" s="45">
        <f t="shared" si="56"/>
        <v>7.3</v>
      </c>
      <c r="N514" s="479">
        <f>67.5/15</f>
        <v>4.5</v>
      </c>
      <c r="O514" s="463"/>
      <c r="P514" s="457">
        <f>SUM(M514:M527)+N514+O514</f>
        <v>59.8</v>
      </c>
      <c r="Q514" s="463"/>
      <c r="R514" s="457"/>
      <c r="S514" s="461"/>
      <c r="T514" s="463"/>
      <c r="U514" s="461"/>
      <c r="V514" s="459"/>
      <c r="W514" s="461"/>
      <c r="X514" s="463"/>
      <c r="Y514" s="457"/>
      <c r="Z514" s="465"/>
      <c r="AA514" s="465"/>
      <c r="AB514" s="483"/>
      <c r="AC514" s="472"/>
      <c r="AD514" s="74"/>
    </row>
    <row r="515" spans="1:30" ht="18" customHeight="1">
      <c r="A515" s="81"/>
      <c r="B515" s="97"/>
      <c r="C515" s="98"/>
      <c r="D515" s="42">
        <v>21100150002</v>
      </c>
      <c r="E515" s="43" t="s">
        <v>320</v>
      </c>
      <c r="F515" s="154" t="s">
        <v>323</v>
      </c>
      <c r="G515" s="127">
        <v>1</v>
      </c>
      <c r="H515" s="284">
        <v>6</v>
      </c>
      <c r="I515" s="284">
        <v>6</v>
      </c>
      <c r="J515" s="96">
        <v>28</v>
      </c>
      <c r="K515" s="78">
        <f t="shared" si="54"/>
        <v>1</v>
      </c>
      <c r="L515" s="78">
        <f t="shared" si="55"/>
        <v>1</v>
      </c>
      <c r="M515" s="45">
        <f t="shared" si="56"/>
        <v>10.5</v>
      </c>
      <c r="N515" s="445"/>
      <c r="O515" s="445"/>
      <c r="P515" s="445"/>
      <c r="Q515" s="445"/>
      <c r="R515" s="445"/>
      <c r="S515" s="445"/>
      <c r="T515" s="445"/>
      <c r="U515" s="445"/>
      <c r="V515" s="445"/>
      <c r="W515" s="445"/>
      <c r="X515" s="445"/>
      <c r="Y515" s="445"/>
      <c r="Z515" s="445"/>
      <c r="AA515" s="445"/>
      <c r="AB515" s="445"/>
      <c r="AC515" s="445"/>
      <c r="AD515" s="74"/>
    </row>
    <row r="516" spans="1:30" ht="18" customHeight="1">
      <c r="A516" s="81"/>
      <c r="B516" s="97"/>
      <c r="C516" s="98"/>
      <c r="D516" s="42">
        <v>41000010801</v>
      </c>
      <c r="E516" s="43" t="s">
        <v>320</v>
      </c>
      <c r="F516" s="154" t="s">
        <v>324</v>
      </c>
      <c r="G516" s="127">
        <v>1</v>
      </c>
      <c r="H516" s="284">
        <v>2</v>
      </c>
      <c r="I516" s="284">
        <v>4</v>
      </c>
      <c r="J516" s="96">
        <v>27</v>
      </c>
      <c r="K516" s="78">
        <f t="shared" si="54"/>
        <v>1</v>
      </c>
      <c r="L516" s="78">
        <f t="shared" si="55"/>
        <v>1</v>
      </c>
      <c r="M516" s="45">
        <f t="shared" si="56"/>
        <v>5</v>
      </c>
      <c r="N516" s="445"/>
      <c r="O516" s="445"/>
      <c r="P516" s="445"/>
      <c r="Q516" s="445"/>
      <c r="R516" s="445"/>
      <c r="S516" s="445"/>
      <c r="T516" s="445"/>
      <c r="U516" s="445"/>
      <c r="V516" s="445"/>
      <c r="W516" s="445"/>
      <c r="X516" s="445"/>
      <c r="Y516" s="445"/>
      <c r="Z516" s="445"/>
      <c r="AA516" s="445"/>
      <c r="AB516" s="445"/>
      <c r="AC516" s="445"/>
      <c r="AD516" s="74"/>
    </row>
    <row r="517" spans="1:30" ht="18" customHeight="1">
      <c r="A517" s="81"/>
      <c r="B517" s="97"/>
      <c r="C517" s="98"/>
      <c r="D517" s="42">
        <v>21100149801</v>
      </c>
      <c r="E517" s="43" t="s">
        <v>332</v>
      </c>
      <c r="F517" s="154" t="s">
        <v>167</v>
      </c>
      <c r="G517" s="127">
        <v>1</v>
      </c>
      <c r="H517" s="284">
        <v>4</v>
      </c>
      <c r="I517" s="284">
        <v>4</v>
      </c>
      <c r="J517" s="96">
        <v>37</v>
      </c>
      <c r="K517" s="78">
        <f t="shared" si="54"/>
        <v>1.2</v>
      </c>
      <c r="L517" s="78">
        <f t="shared" si="55"/>
        <v>1.2</v>
      </c>
      <c r="M517" s="45">
        <f t="shared" si="56"/>
        <v>8.4</v>
      </c>
      <c r="N517" s="445"/>
      <c r="O517" s="445"/>
      <c r="P517" s="445"/>
      <c r="Q517" s="445"/>
      <c r="R517" s="445"/>
      <c r="S517" s="445"/>
      <c r="T517" s="445"/>
      <c r="U517" s="445"/>
      <c r="V517" s="445"/>
      <c r="W517" s="445"/>
      <c r="X517" s="445"/>
      <c r="Y517" s="445"/>
      <c r="Z517" s="445"/>
      <c r="AA517" s="445"/>
      <c r="AB517" s="445"/>
      <c r="AC517" s="445"/>
      <c r="AD517" s="74"/>
    </row>
    <row r="518" spans="1:30" ht="18" customHeight="1">
      <c r="A518" s="81"/>
      <c r="B518" s="97"/>
      <c r="C518" s="98"/>
      <c r="D518" s="42">
        <v>21100149802</v>
      </c>
      <c r="E518" s="43" t="s">
        <v>332</v>
      </c>
      <c r="F518" s="154" t="s">
        <v>168</v>
      </c>
      <c r="G518" s="127">
        <v>1</v>
      </c>
      <c r="H518" s="284">
        <v>4</v>
      </c>
      <c r="I518" s="284">
        <v>4</v>
      </c>
      <c r="J518" s="96">
        <v>33</v>
      </c>
      <c r="K518" s="78">
        <f t="shared" si="54"/>
        <v>1</v>
      </c>
      <c r="L518" s="78">
        <f t="shared" si="55"/>
        <v>1.1000000000000001</v>
      </c>
      <c r="M518" s="45">
        <f t="shared" si="56"/>
        <v>7.3</v>
      </c>
      <c r="N518" s="445"/>
      <c r="O518" s="445"/>
      <c r="P518" s="445"/>
      <c r="Q518" s="445"/>
      <c r="R518" s="445"/>
      <c r="S518" s="445"/>
      <c r="T518" s="445"/>
      <c r="U518" s="445"/>
      <c r="V518" s="445"/>
      <c r="W518" s="445"/>
      <c r="X518" s="445"/>
      <c r="Y518" s="445"/>
      <c r="Z518" s="445"/>
      <c r="AA518" s="445"/>
      <c r="AB518" s="445"/>
      <c r="AC518" s="445"/>
      <c r="AD518" s="74"/>
    </row>
    <row r="519" spans="1:30" ht="18" customHeight="1">
      <c r="A519" s="81"/>
      <c r="B519" s="97"/>
      <c r="C519" s="98"/>
      <c r="D519" s="42" t="s">
        <v>309</v>
      </c>
      <c r="E519" s="43" t="s">
        <v>326</v>
      </c>
      <c r="F519" s="44" t="s">
        <v>214</v>
      </c>
      <c r="G519" s="127">
        <v>1</v>
      </c>
      <c r="H519" s="284">
        <v>2</v>
      </c>
      <c r="I519" s="284"/>
      <c r="J519" s="96">
        <v>22</v>
      </c>
      <c r="K519" s="78">
        <f t="shared" si="54"/>
        <v>0</v>
      </c>
      <c r="L519" s="78">
        <f t="shared" si="55"/>
        <v>0</v>
      </c>
      <c r="M519" s="45">
        <f t="shared" si="56"/>
        <v>0</v>
      </c>
      <c r="N519" s="445"/>
      <c r="O519" s="445"/>
      <c r="P519" s="445"/>
      <c r="Q519" s="445"/>
      <c r="R519" s="445"/>
      <c r="S519" s="445"/>
      <c r="T519" s="445"/>
      <c r="U519" s="445"/>
      <c r="V519" s="445"/>
      <c r="W519" s="445"/>
      <c r="X519" s="445"/>
      <c r="Y519" s="445"/>
      <c r="Z519" s="445"/>
      <c r="AA519" s="445"/>
      <c r="AB519" s="445"/>
      <c r="AC519" s="445"/>
      <c r="AD519" s="74"/>
    </row>
    <row r="520" spans="1:30" ht="20.25" customHeight="1">
      <c r="A520" s="81"/>
      <c r="B520" s="97"/>
      <c r="C520" s="98"/>
      <c r="D520" s="42">
        <v>71400135502</v>
      </c>
      <c r="E520" s="43" t="s">
        <v>333</v>
      </c>
      <c r="F520" s="44" t="s">
        <v>175</v>
      </c>
      <c r="G520" s="127">
        <v>1</v>
      </c>
      <c r="H520" s="284">
        <v>8</v>
      </c>
      <c r="I520" s="284">
        <v>8</v>
      </c>
      <c r="J520" s="96">
        <v>40</v>
      </c>
      <c r="K520" s="78">
        <f t="shared" si="54"/>
        <v>1.2</v>
      </c>
      <c r="L520" s="78">
        <f t="shared" si="55"/>
        <v>1.2</v>
      </c>
      <c r="M520" s="45">
        <f t="shared" si="56"/>
        <v>16.8</v>
      </c>
      <c r="N520" s="445"/>
      <c r="O520" s="445"/>
      <c r="P520" s="445"/>
      <c r="Q520" s="445"/>
      <c r="R520" s="445"/>
      <c r="S520" s="445"/>
      <c r="T520" s="445"/>
      <c r="U520" s="445"/>
      <c r="V520" s="445"/>
      <c r="W520" s="445"/>
      <c r="X520" s="445"/>
      <c r="Y520" s="445"/>
      <c r="Z520" s="445"/>
      <c r="AA520" s="445"/>
      <c r="AB520" s="445"/>
      <c r="AC520" s="445"/>
      <c r="AD520" s="74"/>
    </row>
    <row r="521" spans="1:30" ht="18" hidden="1" customHeight="1">
      <c r="A521" s="81"/>
      <c r="B521" s="97"/>
      <c r="C521" s="98"/>
      <c r="D521" s="42"/>
      <c r="E521" s="43"/>
      <c r="F521" s="44"/>
      <c r="G521" s="127"/>
      <c r="H521" s="276"/>
      <c r="I521" s="276"/>
      <c r="J521" s="96"/>
      <c r="K521" s="78">
        <f t="shared" si="54"/>
        <v>0</v>
      </c>
      <c r="L521" s="78">
        <f t="shared" si="55"/>
        <v>0</v>
      </c>
      <c r="M521" s="45">
        <f t="shared" si="56"/>
        <v>0</v>
      </c>
      <c r="N521" s="445"/>
      <c r="O521" s="445"/>
      <c r="P521" s="445"/>
      <c r="Q521" s="445"/>
      <c r="R521" s="445"/>
      <c r="S521" s="445"/>
      <c r="T521" s="445"/>
      <c r="U521" s="445"/>
      <c r="V521" s="445"/>
      <c r="W521" s="445"/>
      <c r="X521" s="445"/>
      <c r="Y521" s="445"/>
      <c r="Z521" s="445"/>
      <c r="AA521" s="445"/>
      <c r="AB521" s="445"/>
      <c r="AC521" s="445"/>
      <c r="AD521" s="74"/>
    </row>
    <row r="522" spans="1:30" ht="18" hidden="1" customHeight="1">
      <c r="A522" s="81"/>
      <c r="B522" s="97"/>
      <c r="C522" s="98"/>
      <c r="D522" s="42"/>
      <c r="E522" s="43"/>
      <c r="F522" s="44"/>
      <c r="G522" s="127"/>
      <c r="H522" s="276"/>
      <c r="I522" s="276"/>
      <c r="J522" s="96"/>
      <c r="K522" s="78">
        <f t="shared" si="54"/>
        <v>0</v>
      </c>
      <c r="L522" s="78">
        <f t="shared" si="55"/>
        <v>0</v>
      </c>
      <c r="M522" s="45">
        <f t="shared" si="56"/>
        <v>0</v>
      </c>
      <c r="N522" s="445"/>
      <c r="O522" s="445"/>
      <c r="P522" s="445"/>
      <c r="Q522" s="445"/>
      <c r="R522" s="445"/>
      <c r="S522" s="445"/>
      <c r="T522" s="445"/>
      <c r="U522" s="445"/>
      <c r="V522" s="445"/>
      <c r="W522" s="445"/>
      <c r="X522" s="445"/>
      <c r="Y522" s="445"/>
      <c r="Z522" s="445"/>
      <c r="AA522" s="445"/>
      <c r="AB522" s="445"/>
      <c r="AC522" s="445"/>
      <c r="AD522" s="74"/>
    </row>
    <row r="523" spans="1:30" ht="18" hidden="1" customHeight="1">
      <c r="A523" s="111"/>
      <c r="B523" s="97"/>
      <c r="C523" s="98"/>
      <c r="D523" s="42"/>
      <c r="E523" s="43"/>
      <c r="F523" s="44"/>
      <c r="G523" s="127"/>
      <c r="H523" s="276"/>
      <c r="I523" s="276"/>
      <c r="J523" s="96"/>
      <c r="K523" s="78">
        <f t="shared" si="54"/>
        <v>0</v>
      </c>
      <c r="L523" s="78">
        <f t="shared" si="55"/>
        <v>0</v>
      </c>
      <c r="M523" s="45">
        <f t="shared" si="56"/>
        <v>0</v>
      </c>
      <c r="N523" s="471"/>
      <c r="O523" s="471"/>
      <c r="P523" s="471"/>
      <c r="Q523" s="471"/>
      <c r="R523" s="471"/>
      <c r="S523" s="471"/>
      <c r="T523" s="471"/>
      <c r="U523" s="471"/>
      <c r="V523" s="471"/>
      <c r="W523" s="471"/>
      <c r="X523" s="471"/>
      <c r="Y523" s="471"/>
      <c r="Z523" s="471"/>
      <c r="AA523" s="471"/>
      <c r="AB523" s="471"/>
      <c r="AC523" s="471"/>
      <c r="AD523" s="74"/>
    </row>
    <row r="524" spans="1:30" ht="18" hidden="1" customHeight="1">
      <c r="A524" s="111"/>
      <c r="B524" s="97"/>
      <c r="C524" s="98"/>
      <c r="D524" s="42"/>
      <c r="E524" s="43"/>
      <c r="F524" s="44"/>
      <c r="G524" s="127"/>
      <c r="H524" s="276"/>
      <c r="I524" s="276"/>
      <c r="J524" s="96"/>
      <c r="K524" s="78">
        <f t="shared" si="54"/>
        <v>0</v>
      </c>
      <c r="L524" s="78">
        <f t="shared" si="55"/>
        <v>0</v>
      </c>
      <c r="M524" s="45">
        <f t="shared" si="56"/>
        <v>0</v>
      </c>
      <c r="N524" s="471"/>
      <c r="O524" s="471"/>
      <c r="P524" s="471"/>
      <c r="Q524" s="471"/>
      <c r="R524" s="471"/>
      <c r="S524" s="471"/>
      <c r="T524" s="471"/>
      <c r="U524" s="471"/>
      <c r="V524" s="471"/>
      <c r="W524" s="471"/>
      <c r="X524" s="471"/>
      <c r="Y524" s="471"/>
      <c r="Z524" s="471"/>
      <c r="AA524" s="471"/>
      <c r="AB524" s="471"/>
      <c r="AC524" s="471"/>
      <c r="AD524" s="74"/>
    </row>
    <row r="525" spans="1:30" ht="18" hidden="1" customHeight="1">
      <c r="A525" s="81"/>
      <c r="B525" s="97"/>
      <c r="C525" s="98"/>
      <c r="D525" s="42"/>
      <c r="E525" s="43"/>
      <c r="F525" s="44"/>
      <c r="G525" s="127"/>
      <c r="H525" s="276"/>
      <c r="I525" s="276"/>
      <c r="J525" s="96"/>
      <c r="K525" s="78">
        <f t="shared" si="54"/>
        <v>0</v>
      </c>
      <c r="L525" s="78">
        <f t="shared" si="55"/>
        <v>0</v>
      </c>
      <c r="M525" s="45">
        <f t="shared" si="56"/>
        <v>0</v>
      </c>
      <c r="N525" s="445"/>
      <c r="O525" s="445"/>
      <c r="P525" s="445"/>
      <c r="Q525" s="445"/>
      <c r="R525" s="445"/>
      <c r="S525" s="445"/>
      <c r="T525" s="445"/>
      <c r="U525" s="445"/>
      <c r="V525" s="445"/>
      <c r="W525" s="445"/>
      <c r="X525" s="445"/>
      <c r="Y525" s="445"/>
      <c r="Z525" s="445"/>
      <c r="AA525" s="445"/>
      <c r="AB525" s="445"/>
      <c r="AC525" s="445"/>
      <c r="AD525" s="74"/>
    </row>
    <row r="526" spans="1:30" ht="18" hidden="1" customHeight="1">
      <c r="A526" s="111"/>
      <c r="B526" s="97"/>
      <c r="C526" s="98"/>
      <c r="D526" s="42"/>
      <c r="E526" s="43"/>
      <c r="F526" s="44"/>
      <c r="G526" s="127"/>
      <c r="H526" s="276"/>
      <c r="I526" s="276"/>
      <c r="J526" s="96"/>
      <c r="K526" s="78">
        <f t="shared" si="54"/>
        <v>0</v>
      </c>
      <c r="L526" s="78">
        <f t="shared" si="55"/>
        <v>0</v>
      </c>
      <c r="M526" s="45">
        <f t="shared" si="56"/>
        <v>0</v>
      </c>
      <c r="N526" s="471"/>
      <c r="O526" s="471"/>
      <c r="P526" s="471"/>
      <c r="Q526" s="471"/>
      <c r="R526" s="471"/>
      <c r="S526" s="471"/>
      <c r="T526" s="471"/>
      <c r="U526" s="471"/>
      <c r="V526" s="471"/>
      <c r="W526" s="471"/>
      <c r="X526" s="471"/>
      <c r="Y526" s="471"/>
      <c r="Z526" s="471"/>
      <c r="AA526" s="471"/>
      <c r="AB526" s="471"/>
      <c r="AC526" s="471"/>
      <c r="AD526" s="74"/>
    </row>
    <row r="527" spans="1:30" ht="18" hidden="1" customHeight="1">
      <c r="A527" s="81"/>
      <c r="B527" s="97"/>
      <c r="C527" s="98"/>
      <c r="D527" s="42"/>
      <c r="E527" s="43"/>
      <c r="F527" s="44"/>
      <c r="G527" s="143"/>
      <c r="H527" s="136"/>
      <c r="I527" s="136"/>
      <c r="J527" s="96"/>
      <c r="K527" s="78">
        <f t="shared" si="54"/>
        <v>0</v>
      </c>
      <c r="L527" s="78">
        <f t="shared" si="55"/>
        <v>0</v>
      </c>
      <c r="M527" s="45">
        <f t="shared" si="56"/>
        <v>0</v>
      </c>
      <c r="N527" s="445"/>
      <c r="O527" s="445"/>
      <c r="P527" s="445"/>
      <c r="Q527" s="445"/>
      <c r="R527" s="445"/>
      <c r="S527" s="445"/>
      <c r="T527" s="445"/>
      <c r="U527" s="445"/>
      <c r="V527" s="445"/>
      <c r="W527" s="445"/>
      <c r="X527" s="445"/>
      <c r="Y527" s="445"/>
      <c r="Z527" s="445"/>
      <c r="AA527" s="445"/>
      <c r="AB527" s="445"/>
      <c r="AC527" s="445"/>
      <c r="AD527" s="74"/>
    </row>
    <row r="528" spans="1:30" ht="18" customHeight="1">
      <c r="A528" s="94">
        <v>25</v>
      </c>
      <c r="B528" s="59" t="s">
        <v>121</v>
      </c>
      <c r="C528" s="60" t="s">
        <v>122</v>
      </c>
      <c r="D528" s="42">
        <v>21100150701</v>
      </c>
      <c r="E528" s="43" t="s">
        <v>146</v>
      </c>
      <c r="F528" s="69" t="s">
        <v>147</v>
      </c>
      <c r="G528" s="127">
        <v>1</v>
      </c>
      <c r="H528" s="284">
        <v>30</v>
      </c>
      <c r="I528" s="284">
        <v>30</v>
      </c>
      <c r="J528" s="96">
        <v>22</v>
      </c>
      <c r="K528" s="78">
        <f t="shared" si="54"/>
        <v>1</v>
      </c>
      <c r="L528" s="78">
        <f t="shared" si="55"/>
        <v>1</v>
      </c>
      <c r="M528" s="45">
        <f t="shared" si="56"/>
        <v>52.5</v>
      </c>
      <c r="N528" s="479">
        <v>64.5</v>
      </c>
      <c r="O528" s="463"/>
      <c r="P528" s="457">
        <f>SUM(M528:M551)+N528+O528</f>
        <v>1309.5999999999999</v>
      </c>
      <c r="Q528" s="463">
        <v>0</v>
      </c>
      <c r="R528" s="457"/>
      <c r="S528" s="461">
        <v>430</v>
      </c>
      <c r="T528" s="463">
        <v>430</v>
      </c>
      <c r="U528" s="461">
        <v>112</v>
      </c>
      <c r="V528" s="459">
        <v>112</v>
      </c>
      <c r="W528" s="461">
        <v>56</v>
      </c>
      <c r="X528" s="463">
        <v>56</v>
      </c>
      <c r="Y528" s="457">
        <f>ROUND((P528-T528),1)</f>
        <v>879.6</v>
      </c>
      <c r="Z528" s="465">
        <f>IF(OR(SUM(V528:V551)="",SUM(Q528:Q551)=""),0,IF(OR(SUM(U528:U551)=320,SUM(V528:V551)&gt;0),ROUND((SUM(Q528:Q551)-SUM(V528:V551)),1),0))</f>
        <v>-112</v>
      </c>
      <c r="AA528" s="465">
        <f>IF(OR(SUM(X528:X551)="",SUM(R528:R551)=""),0,IF(OR(SUM(W528:W551)=160,SUM(X528:X551)&gt;0),ROUND((SUM(R528:R551)-SUM(X528:X551)),1),0))</f>
        <v>-56</v>
      </c>
      <c r="AB528" s="483"/>
      <c r="AC528" s="472">
        <f>SUM(Y528:AA551)</f>
        <v>711.6</v>
      </c>
      <c r="AD528" s="74"/>
    </row>
    <row r="529" spans="1:30" ht="18" customHeight="1">
      <c r="A529" s="81"/>
      <c r="B529" s="97"/>
      <c r="C529" s="98"/>
      <c r="D529" s="42">
        <v>21100148201</v>
      </c>
      <c r="E529" s="43" t="s">
        <v>148</v>
      </c>
      <c r="F529" s="44" t="s">
        <v>147</v>
      </c>
      <c r="G529" s="126">
        <v>1</v>
      </c>
      <c r="H529" s="284">
        <v>30</v>
      </c>
      <c r="I529" s="284">
        <v>30</v>
      </c>
      <c r="J529" s="96">
        <v>22</v>
      </c>
      <c r="K529" s="78">
        <f t="shared" si="54"/>
        <v>1</v>
      </c>
      <c r="L529" s="78">
        <f t="shared" si="55"/>
        <v>1</v>
      </c>
      <c r="M529" s="45">
        <f t="shared" si="56"/>
        <v>52.5</v>
      </c>
      <c r="N529" s="445"/>
      <c r="O529" s="445"/>
      <c r="P529" s="445"/>
      <c r="Q529" s="445"/>
      <c r="R529" s="445"/>
      <c r="S529" s="445"/>
      <c r="T529" s="445"/>
      <c r="U529" s="445"/>
      <c r="V529" s="445"/>
      <c r="W529" s="445"/>
      <c r="X529" s="445"/>
      <c r="Y529" s="445"/>
      <c r="Z529" s="445"/>
      <c r="AA529" s="445"/>
      <c r="AB529" s="445"/>
      <c r="AC529" s="445"/>
      <c r="AD529" s="74"/>
    </row>
    <row r="530" spans="1:30" ht="18" customHeight="1">
      <c r="A530" s="81"/>
      <c r="B530" s="97"/>
      <c r="C530" s="98"/>
      <c r="D530" s="42" t="s">
        <v>149</v>
      </c>
      <c r="E530" s="43" t="s">
        <v>148</v>
      </c>
      <c r="F530" s="44" t="s">
        <v>340</v>
      </c>
      <c r="G530" s="126">
        <v>1</v>
      </c>
      <c r="H530" s="284">
        <v>30</v>
      </c>
      <c r="I530" s="284">
        <v>30</v>
      </c>
      <c r="J530" s="96">
        <v>43</v>
      </c>
      <c r="K530" s="78">
        <f t="shared" si="54"/>
        <v>1.2</v>
      </c>
      <c r="L530" s="78">
        <f t="shared" si="55"/>
        <v>1.2</v>
      </c>
      <c r="M530" s="45">
        <f t="shared" si="56"/>
        <v>63</v>
      </c>
      <c r="N530" s="445"/>
      <c r="O530" s="445"/>
      <c r="P530" s="445"/>
      <c r="Q530" s="445"/>
      <c r="R530" s="445"/>
      <c r="S530" s="445"/>
      <c r="T530" s="445"/>
      <c r="U530" s="445"/>
      <c r="V530" s="445"/>
      <c r="W530" s="445"/>
      <c r="X530" s="445"/>
      <c r="Y530" s="445"/>
      <c r="Z530" s="445"/>
      <c r="AA530" s="445"/>
      <c r="AB530" s="445"/>
      <c r="AC530" s="445"/>
      <c r="AD530" s="74"/>
    </row>
    <row r="531" spans="1:30" ht="18" customHeight="1">
      <c r="A531" s="81"/>
      <c r="B531" s="97"/>
      <c r="C531" s="98"/>
      <c r="D531" s="42" t="s">
        <v>150</v>
      </c>
      <c r="E531" s="43" t="s">
        <v>151</v>
      </c>
      <c r="F531" s="44" t="s">
        <v>147</v>
      </c>
      <c r="G531" s="126">
        <v>1</v>
      </c>
      <c r="H531" s="284">
        <v>30</v>
      </c>
      <c r="I531" s="284">
        <v>30</v>
      </c>
      <c r="J531" s="96">
        <v>22</v>
      </c>
      <c r="K531" s="78">
        <f t="shared" si="54"/>
        <v>1</v>
      </c>
      <c r="L531" s="78">
        <f t="shared" si="55"/>
        <v>1</v>
      </c>
      <c r="M531" s="45">
        <f t="shared" si="56"/>
        <v>52.5</v>
      </c>
      <c r="N531" s="445"/>
      <c r="O531" s="445"/>
      <c r="P531" s="445"/>
      <c r="Q531" s="445"/>
      <c r="R531" s="445"/>
      <c r="S531" s="445"/>
      <c r="T531" s="445"/>
      <c r="U531" s="445"/>
      <c r="V531" s="445"/>
      <c r="W531" s="445"/>
      <c r="X531" s="445"/>
      <c r="Y531" s="445"/>
      <c r="Z531" s="445"/>
      <c r="AA531" s="445"/>
      <c r="AB531" s="445"/>
      <c r="AC531" s="445"/>
      <c r="AD531" s="74"/>
    </row>
    <row r="532" spans="1:30" ht="18" customHeight="1">
      <c r="A532" s="81"/>
      <c r="B532" s="97"/>
      <c r="C532" s="98"/>
      <c r="D532" s="42" t="s">
        <v>152</v>
      </c>
      <c r="E532" s="43" t="s">
        <v>153</v>
      </c>
      <c r="F532" s="44" t="s">
        <v>154</v>
      </c>
      <c r="G532" s="126">
        <v>1</v>
      </c>
      <c r="H532" s="284">
        <v>35</v>
      </c>
      <c r="I532" s="284"/>
      <c r="J532" s="96">
        <v>70</v>
      </c>
      <c r="K532" s="78">
        <f t="shared" si="54"/>
        <v>1.3</v>
      </c>
      <c r="L532" s="78">
        <f t="shared" si="55"/>
        <v>0</v>
      </c>
      <c r="M532" s="45">
        <f t="shared" si="56"/>
        <v>45.5</v>
      </c>
      <c r="N532" s="445"/>
      <c r="O532" s="445"/>
      <c r="P532" s="445"/>
      <c r="Q532" s="445"/>
      <c r="R532" s="445"/>
      <c r="S532" s="445"/>
      <c r="T532" s="445"/>
      <c r="U532" s="445"/>
      <c r="V532" s="445"/>
      <c r="W532" s="445"/>
      <c r="X532" s="445"/>
      <c r="Y532" s="445"/>
      <c r="Z532" s="445"/>
      <c r="AA532" s="445"/>
      <c r="AB532" s="445"/>
      <c r="AC532" s="445"/>
      <c r="AD532" s="74"/>
    </row>
    <row r="533" spans="1:30" ht="18" customHeight="1">
      <c r="A533" s="81"/>
      <c r="B533" s="97"/>
      <c r="C533" s="98"/>
      <c r="D533" s="42" t="s">
        <v>152</v>
      </c>
      <c r="E533" s="43" t="s">
        <v>153</v>
      </c>
      <c r="F533" s="44" t="s">
        <v>154</v>
      </c>
      <c r="G533" s="126">
        <v>1</v>
      </c>
      <c r="H533" s="284"/>
      <c r="I533" s="284">
        <v>55</v>
      </c>
      <c r="J533" s="96">
        <v>35</v>
      </c>
      <c r="K533" s="78">
        <f t="shared" si="54"/>
        <v>0</v>
      </c>
      <c r="L533" s="78">
        <f t="shared" si="55"/>
        <v>1.1000000000000001</v>
      </c>
      <c r="M533" s="45">
        <f t="shared" si="56"/>
        <v>45.4</v>
      </c>
      <c r="N533" s="445"/>
      <c r="O533" s="445"/>
      <c r="P533" s="445"/>
      <c r="Q533" s="445"/>
      <c r="R533" s="445"/>
      <c r="S533" s="445"/>
      <c r="T533" s="445"/>
      <c r="U533" s="445"/>
      <c r="V533" s="445"/>
      <c r="W533" s="445"/>
      <c r="X533" s="445"/>
      <c r="Y533" s="445"/>
      <c r="Z533" s="445"/>
      <c r="AA533" s="445"/>
      <c r="AB533" s="445"/>
      <c r="AC533" s="445"/>
      <c r="AD533" s="74"/>
    </row>
    <row r="534" spans="1:30" ht="18" customHeight="1">
      <c r="A534" s="81"/>
      <c r="B534" s="97"/>
      <c r="C534" s="98"/>
      <c r="D534" s="42" t="s">
        <v>152</v>
      </c>
      <c r="E534" s="43" t="s">
        <v>153</v>
      </c>
      <c r="F534" s="44" t="s">
        <v>154</v>
      </c>
      <c r="G534" s="126">
        <v>1</v>
      </c>
      <c r="H534" s="284"/>
      <c r="I534" s="284">
        <v>55</v>
      </c>
      <c r="J534" s="96">
        <v>35</v>
      </c>
      <c r="K534" s="78">
        <f t="shared" si="54"/>
        <v>0</v>
      </c>
      <c r="L534" s="78">
        <f t="shared" si="55"/>
        <v>1.1000000000000001</v>
      </c>
      <c r="M534" s="45">
        <f t="shared" si="56"/>
        <v>45.4</v>
      </c>
      <c r="N534" s="445"/>
      <c r="O534" s="445"/>
      <c r="P534" s="445"/>
      <c r="Q534" s="445"/>
      <c r="R534" s="445"/>
      <c r="S534" s="445"/>
      <c r="T534" s="445"/>
      <c r="U534" s="445"/>
      <c r="V534" s="445"/>
      <c r="W534" s="445"/>
      <c r="X534" s="445"/>
      <c r="Y534" s="445"/>
      <c r="Z534" s="445"/>
      <c r="AA534" s="445"/>
      <c r="AB534" s="445"/>
      <c r="AC534" s="445"/>
      <c r="AD534" s="74"/>
    </row>
    <row r="535" spans="1:30" ht="18" customHeight="1">
      <c r="A535" s="81"/>
      <c r="B535" s="97"/>
      <c r="C535" s="98"/>
      <c r="D535" s="42" t="s">
        <v>155</v>
      </c>
      <c r="E535" s="43" t="s">
        <v>156</v>
      </c>
      <c r="F535" s="44" t="s">
        <v>157</v>
      </c>
      <c r="G535" s="126">
        <v>1</v>
      </c>
      <c r="H535" s="284">
        <v>45</v>
      </c>
      <c r="I535" s="284">
        <v>30</v>
      </c>
      <c r="J535" s="96">
        <v>32</v>
      </c>
      <c r="K535" s="78">
        <f t="shared" si="54"/>
        <v>1</v>
      </c>
      <c r="L535" s="78">
        <f t="shared" si="55"/>
        <v>1.1000000000000001</v>
      </c>
      <c r="M535" s="45">
        <f t="shared" si="56"/>
        <v>69.8</v>
      </c>
      <c r="N535" s="445"/>
      <c r="O535" s="445"/>
      <c r="P535" s="445"/>
      <c r="Q535" s="445"/>
      <c r="R535" s="445"/>
      <c r="S535" s="445"/>
      <c r="T535" s="445"/>
      <c r="U535" s="445"/>
      <c r="V535" s="445"/>
      <c r="W535" s="445"/>
      <c r="X535" s="445"/>
      <c r="Y535" s="445"/>
      <c r="Z535" s="445"/>
      <c r="AA535" s="445"/>
      <c r="AB535" s="445"/>
      <c r="AC535" s="445"/>
      <c r="AD535" s="74"/>
    </row>
    <row r="536" spans="1:30" ht="18" customHeight="1">
      <c r="A536" s="81"/>
      <c r="B536" s="97"/>
      <c r="C536" s="98"/>
      <c r="D536" s="42" t="s">
        <v>158</v>
      </c>
      <c r="E536" s="43" t="s">
        <v>159</v>
      </c>
      <c r="F536" s="44" t="s">
        <v>160</v>
      </c>
      <c r="G536" s="126">
        <v>1</v>
      </c>
      <c r="H536" s="284">
        <v>30</v>
      </c>
      <c r="I536" s="284">
        <v>60</v>
      </c>
      <c r="J536" s="96">
        <v>40</v>
      </c>
      <c r="K536" s="78">
        <f t="shared" si="54"/>
        <v>1.2</v>
      </c>
      <c r="L536" s="78">
        <f t="shared" si="55"/>
        <v>1.2</v>
      </c>
      <c r="M536" s="45">
        <f t="shared" si="56"/>
        <v>90</v>
      </c>
      <c r="N536" s="445"/>
      <c r="O536" s="445"/>
      <c r="P536" s="445"/>
      <c r="Q536" s="445"/>
      <c r="R536" s="445"/>
      <c r="S536" s="445"/>
      <c r="T536" s="445"/>
      <c r="U536" s="445"/>
      <c r="V536" s="445"/>
      <c r="W536" s="445"/>
      <c r="X536" s="445"/>
      <c r="Y536" s="445"/>
      <c r="Z536" s="445"/>
      <c r="AA536" s="445"/>
      <c r="AB536" s="445"/>
      <c r="AC536" s="445"/>
      <c r="AD536" s="74"/>
    </row>
    <row r="537" spans="1:30" ht="18" customHeight="1">
      <c r="A537" s="81"/>
      <c r="B537" s="97"/>
      <c r="C537" s="98"/>
      <c r="D537" s="42"/>
      <c r="E537" s="43" t="s">
        <v>151</v>
      </c>
      <c r="F537" s="44" t="s">
        <v>161</v>
      </c>
      <c r="G537" s="126">
        <v>1</v>
      </c>
      <c r="H537" s="284">
        <v>45</v>
      </c>
      <c r="I537" s="284">
        <v>30</v>
      </c>
      <c r="J537" s="96">
        <v>40</v>
      </c>
      <c r="K537" s="78">
        <f t="shared" si="54"/>
        <v>1.2</v>
      </c>
      <c r="L537" s="78">
        <f t="shared" si="55"/>
        <v>1.2</v>
      </c>
      <c r="M537" s="45">
        <f t="shared" si="56"/>
        <v>81</v>
      </c>
      <c r="N537" s="445"/>
      <c r="O537" s="445"/>
      <c r="P537" s="445"/>
      <c r="Q537" s="445"/>
      <c r="R537" s="445"/>
      <c r="S537" s="445"/>
      <c r="T537" s="445"/>
      <c r="U537" s="445"/>
      <c r="V537" s="445"/>
      <c r="W537" s="445"/>
      <c r="X537" s="445"/>
      <c r="Y537" s="445"/>
      <c r="Z537" s="445"/>
      <c r="AA537" s="445"/>
      <c r="AB537" s="445"/>
      <c r="AC537" s="445"/>
      <c r="AD537" s="74"/>
    </row>
    <row r="538" spans="1:30" ht="18" customHeight="1">
      <c r="A538" s="81"/>
      <c r="B538" s="62"/>
      <c r="C538" s="98"/>
      <c r="D538" s="42"/>
      <c r="E538" s="116" t="s">
        <v>171</v>
      </c>
      <c r="F538" s="44" t="s">
        <v>258</v>
      </c>
      <c r="G538" s="126"/>
      <c r="H538" s="135"/>
      <c r="I538" s="135"/>
      <c r="J538" s="96"/>
      <c r="K538" s="78">
        <f t="shared" si="54"/>
        <v>0</v>
      </c>
      <c r="L538" s="78">
        <f t="shared" si="55"/>
        <v>0</v>
      </c>
      <c r="M538" s="45">
        <f t="shared" si="56"/>
        <v>0</v>
      </c>
      <c r="N538" s="445"/>
      <c r="O538" s="445"/>
      <c r="P538" s="445"/>
      <c r="Q538" s="445"/>
      <c r="R538" s="445"/>
      <c r="S538" s="445"/>
      <c r="T538" s="445"/>
      <c r="U538" s="445"/>
      <c r="V538" s="445"/>
      <c r="W538" s="445"/>
      <c r="X538" s="445"/>
      <c r="Y538" s="445"/>
      <c r="Z538" s="445"/>
      <c r="AA538" s="445"/>
      <c r="AB538" s="445"/>
      <c r="AC538" s="445"/>
      <c r="AD538" s="74"/>
    </row>
    <row r="539" spans="1:30" ht="18" customHeight="1">
      <c r="A539" s="81"/>
      <c r="B539" s="97"/>
      <c r="C539" s="98"/>
      <c r="D539" s="42"/>
      <c r="E539" s="171" t="s">
        <v>188</v>
      </c>
      <c r="F539" s="172" t="s">
        <v>68</v>
      </c>
      <c r="G539" s="180"/>
      <c r="H539" s="181"/>
      <c r="I539" s="181"/>
      <c r="J539" s="182">
        <v>37</v>
      </c>
      <c r="K539" s="78">
        <f t="shared" si="54"/>
        <v>0</v>
      </c>
      <c r="L539" s="78">
        <f t="shared" si="55"/>
        <v>0</v>
      </c>
      <c r="M539" s="45">
        <f t="shared" si="56"/>
        <v>18.5</v>
      </c>
      <c r="N539" s="445"/>
      <c r="O539" s="445"/>
      <c r="P539" s="445"/>
      <c r="Q539" s="445"/>
      <c r="R539" s="445"/>
      <c r="S539" s="445"/>
      <c r="T539" s="445"/>
      <c r="U539" s="445"/>
      <c r="V539" s="445"/>
      <c r="W539" s="445"/>
      <c r="X539" s="445"/>
      <c r="Y539" s="445"/>
      <c r="Z539" s="445"/>
      <c r="AA539" s="445"/>
      <c r="AB539" s="445"/>
      <c r="AC539" s="445"/>
      <c r="AD539" s="74"/>
    </row>
    <row r="540" spans="1:30" ht="18" customHeight="1">
      <c r="A540" s="81"/>
      <c r="B540" s="99"/>
      <c r="C540" s="98"/>
      <c r="D540" s="42"/>
      <c r="E540" s="43" t="s">
        <v>406</v>
      </c>
      <c r="F540" s="44" t="s">
        <v>200</v>
      </c>
      <c r="G540" s="126">
        <v>2</v>
      </c>
      <c r="H540" s="135">
        <v>15</v>
      </c>
      <c r="I540" s="135">
        <v>30</v>
      </c>
      <c r="J540" s="145">
        <v>40</v>
      </c>
      <c r="K540" s="78">
        <f t="shared" si="54"/>
        <v>1.2</v>
      </c>
      <c r="L540" s="78">
        <f t="shared" si="55"/>
        <v>1.2</v>
      </c>
      <c r="M540" s="45">
        <f t="shared" si="56"/>
        <v>45</v>
      </c>
      <c r="N540" s="445"/>
      <c r="O540" s="445"/>
      <c r="P540" s="445"/>
      <c r="Q540" s="445"/>
      <c r="R540" s="445"/>
      <c r="S540" s="445"/>
      <c r="T540" s="445"/>
      <c r="U540" s="445"/>
      <c r="V540" s="445"/>
      <c r="W540" s="445"/>
      <c r="X540" s="445"/>
      <c r="Y540" s="445"/>
      <c r="Z540" s="445"/>
      <c r="AA540" s="445"/>
      <c r="AB540" s="445"/>
      <c r="AC540" s="445"/>
      <c r="AD540" s="74"/>
    </row>
    <row r="541" spans="1:30" ht="18" customHeight="1">
      <c r="A541" s="81"/>
      <c r="B541" s="97"/>
      <c r="C541" s="98"/>
      <c r="D541" s="42"/>
      <c r="E541" s="43" t="s">
        <v>406</v>
      </c>
      <c r="F541" s="44" t="s">
        <v>235</v>
      </c>
      <c r="G541" s="126">
        <v>2</v>
      </c>
      <c r="H541" s="135">
        <v>15</v>
      </c>
      <c r="I541" s="135">
        <v>30</v>
      </c>
      <c r="J541" s="145">
        <v>40</v>
      </c>
      <c r="K541" s="78">
        <f t="shared" si="54"/>
        <v>1.2</v>
      </c>
      <c r="L541" s="78">
        <f t="shared" si="55"/>
        <v>1.2</v>
      </c>
      <c r="M541" s="45">
        <f t="shared" si="56"/>
        <v>45</v>
      </c>
      <c r="N541" s="445"/>
      <c r="O541" s="445"/>
      <c r="P541" s="445"/>
      <c r="Q541" s="445"/>
      <c r="R541" s="445"/>
      <c r="S541" s="445"/>
      <c r="T541" s="445"/>
      <c r="U541" s="445"/>
      <c r="V541" s="445"/>
      <c r="W541" s="445"/>
      <c r="X541" s="445"/>
      <c r="Y541" s="445"/>
      <c r="Z541" s="445"/>
      <c r="AA541" s="445"/>
      <c r="AB541" s="445"/>
      <c r="AC541" s="445"/>
      <c r="AD541" s="74"/>
    </row>
    <row r="542" spans="1:30" ht="18" customHeight="1">
      <c r="A542" s="81"/>
      <c r="B542" s="97"/>
      <c r="C542" s="98"/>
      <c r="D542" s="42"/>
      <c r="E542" s="43" t="s">
        <v>407</v>
      </c>
      <c r="F542" s="44" t="s">
        <v>214</v>
      </c>
      <c r="G542" s="126">
        <v>2</v>
      </c>
      <c r="H542" s="135">
        <v>30</v>
      </c>
      <c r="I542" s="135">
        <v>30</v>
      </c>
      <c r="J542" s="145">
        <v>40</v>
      </c>
      <c r="K542" s="78">
        <f t="shared" si="54"/>
        <v>1.2</v>
      </c>
      <c r="L542" s="78">
        <f t="shared" si="55"/>
        <v>1.2</v>
      </c>
      <c r="M542" s="45">
        <f t="shared" si="56"/>
        <v>63</v>
      </c>
      <c r="N542" s="445"/>
      <c r="O542" s="445"/>
      <c r="P542" s="445"/>
      <c r="Q542" s="445"/>
      <c r="R542" s="445"/>
      <c r="S542" s="445"/>
      <c r="T542" s="445"/>
      <c r="U542" s="445"/>
      <c r="V542" s="445"/>
      <c r="W542" s="445"/>
      <c r="X542" s="445"/>
      <c r="Y542" s="445"/>
      <c r="Z542" s="445"/>
      <c r="AA542" s="445"/>
      <c r="AB542" s="445"/>
      <c r="AC542" s="445"/>
      <c r="AD542" s="74"/>
    </row>
    <row r="543" spans="1:30" ht="18" customHeight="1">
      <c r="A543" s="111"/>
      <c r="B543" s="97"/>
      <c r="C543" s="98"/>
      <c r="D543" s="42"/>
      <c r="E543" s="43" t="s">
        <v>408</v>
      </c>
      <c r="F543" s="44" t="s">
        <v>258</v>
      </c>
      <c r="G543" s="126">
        <v>2</v>
      </c>
      <c r="H543" s="135">
        <v>30</v>
      </c>
      <c r="I543" s="135">
        <v>30</v>
      </c>
      <c r="J543" s="145">
        <v>40</v>
      </c>
      <c r="K543" s="78">
        <f t="shared" si="54"/>
        <v>1.2</v>
      </c>
      <c r="L543" s="78">
        <f t="shared" si="55"/>
        <v>1.2</v>
      </c>
      <c r="M543" s="45">
        <f t="shared" si="56"/>
        <v>63</v>
      </c>
      <c r="N543" s="471"/>
      <c r="O543" s="471"/>
      <c r="P543" s="471"/>
      <c r="Q543" s="471"/>
      <c r="R543" s="471"/>
      <c r="S543" s="471"/>
      <c r="T543" s="471"/>
      <c r="U543" s="471"/>
      <c r="V543" s="471"/>
      <c r="W543" s="471"/>
      <c r="X543" s="471"/>
      <c r="Y543" s="471"/>
      <c r="Z543" s="471"/>
      <c r="AA543" s="471"/>
      <c r="AB543" s="471"/>
      <c r="AC543" s="471"/>
      <c r="AD543" s="74"/>
    </row>
    <row r="544" spans="1:30" ht="18" customHeight="1">
      <c r="A544" s="111"/>
      <c r="B544" s="97"/>
      <c r="C544" s="98"/>
      <c r="D544" s="42"/>
      <c r="E544" s="187" t="s">
        <v>375</v>
      </c>
      <c r="F544" s="188" t="s">
        <v>258</v>
      </c>
      <c r="G544" s="191">
        <v>2</v>
      </c>
      <c r="H544" s="192"/>
      <c r="I544" s="192"/>
      <c r="J544" s="193">
        <v>40</v>
      </c>
      <c r="K544" s="78">
        <f t="shared" si="54"/>
        <v>0</v>
      </c>
      <c r="L544" s="78">
        <f t="shared" si="55"/>
        <v>0</v>
      </c>
      <c r="M544" s="45">
        <f t="shared" si="56"/>
        <v>20</v>
      </c>
      <c r="N544" s="471"/>
      <c r="O544" s="471"/>
      <c r="P544" s="471"/>
      <c r="Q544" s="471"/>
      <c r="R544" s="471"/>
      <c r="S544" s="471"/>
      <c r="T544" s="471"/>
      <c r="U544" s="471"/>
      <c r="V544" s="471"/>
      <c r="W544" s="471"/>
      <c r="X544" s="471"/>
      <c r="Y544" s="471"/>
      <c r="Z544" s="471"/>
      <c r="AA544" s="471"/>
      <c r="AB544" s="471"/>
      <c r="AC544" s="471"/>
      <c r="AD544" s="74"/>
    </row>
    <row r="545" spans="1:30" s="183" customFormat="1" ht="18" customHeight="1">
      <c r="A545" s="111"/>
      <c r="B545" s="97"/>
      <c r="C545" s="98"/>
      <c r="D545" s="42"/>
      <c r="E545" s="43" t="s">
        <v>409</v>
      </c>
      <c r="F545" s="44" t="s">
        <v>240</v>
      </c>
      <c r="G545" s="126">
        <v>2</v>
      </c>
      <c r="H545" s="135">
        <v>30</v>
      </c>
      <c r="I545" s="135">
        <v>30</v>
      </c>
      <c r="J545" s="145">
        <v>40</v>
      </c>
      <c r="K545" s="78">
        <f t="shared" si="54"/>
        <v>1.2</v>
      </c>
      <c r="L545" s="78">
        <f t="shared" si="55"/>
        <v>1.2</v>
      </c>
      <c r="M545" s="45">
        <f t="shared" si="56"/>
        <v>63</v>
      </c>
      <c r="N545" s="471"/>
      <c r="O545" s="471"/>
      <c r="P545" s="471"/>
      <c r="Q545" s="471"/>
      <c r="R545" s="471"/>
      <c r="S545" s="471"/>
      <c r="T545" s="471"/>
      <c r="U545" s="471"/>
      <c r="V545" s="471"/>
      <c r="W545" s="471"/>
      <c r="X545" s="471"/>
      <c r="Y545" s="471"/>
      <c r="Z545" s="471"/>
      <c r="AA545" s="471"/>
      <c r="AB545" s="471"/>
      <c r="AC545" s="471"/>
      <c r="AD545" s="74"/>
    </row>
    <row r="546" spans="1:30" s="183" customFormat="1" ht="18" customHeight="1">
      <c r="A546" s="111"/>
      <c r="B546" s="97"/>
      <c r="C546" s="98"/>
      <c r="D546" s="42"/>
      <c r="E546" s="43" t="s">
        <v>409</v>
      </c>
      <c r="F546" s="44" t="s">
        <v>395</v>
      </c>
      <c r="G546" s="126">
        <v>2</v>
      </c>
      <c r="H546" s="135">
        <v>30</v>
      </c>
      <c r="I546" s="135">
        <v>30</v>
      </c>
      <c r="J546" s="145">
        <v>40</v>
      </c>
      <c r="K546" s="78">
        <f t="shared" si="54"/>
        <v>1.2</v>
      </c>
      <c r="L546" s="78">
        <f t="shared" si="55"/>
        <v>1.2</v>
      </c>
      <c r="M546" s="45">
        <f t="shared" si="56"/>
        <v>63</v>
      </c>
      <c r="N546" s="471"/>
      <c r="O546" s="471"/>
      <c r="P546" s="471"/>
      <c r="Q546" s="471"/>
      <c r="R546" s="471"/>
      <c r="S546" s="471"/>
      <c r="T546" s="471"/>
      <c r="U546" s="471"/>
      <c r="V546" s="471"/>
      <c r="W546" s="471"/>
      <c r="X546" s="471"/>
      <c r="Y546" s="471"/>
      <c r="Z546" s="471"/>
      <c r="AA546" s="471"/>
      <c r="AB546" s="471"/>
      <c r="AC546" s="471"/>
      <c r="AD546" s="74"/>
    </row>
    <row r="547" spans="1:30" s="183" customFormat="1" ht="18" customHeight="1">
      <c r="A547" s="111"/>
      <c r="B547" s="97"/>
      <c r="C547" s="98"/>
      <c r="D547" s="42"/>
      <c r="E547" s="43" t="s">
        <v>410</v>
      </c>
      <c r="F547" s="44" t="s">
        <v>260</v>
      </c>
      <c r="G547" s="126">
        <v>2</v>
      </c>
      <c r="H547" s="135">
        <v>35</v>
      </c>
      <c r="I547" s="135"/>
      <c r="J547" s="145">
        <v>40</v>
      </c>
      <c r="K547" s="78">
        <f t="shared" si="54"/>
        <v>1.2</v>
      </c>
      <c r="L547" s="78">
        <f t="shared" si="55"/>
        <v>0</v>
      </c>
      <c r="M547" s="45">
        <f t="shared" si="56"/>
        <v>42</v>
      </c>
      <c r="N547" s="471"/>
      <c r="O547" s="471"/>
      <c r="P547" s="471"/>
      <c r="Q547" s="471"/>
      <c r="R547" s="471"/>
      <c r="S547" s="471"/>
      <c r="T547" s="471"/>
      <c r="U547" s="471"/>
      <c r="V547" s="471"/>
      <c r="W547" s="471"/>
      <c r="X547" s="471"/>
      <c r="Y547" s="471"/>
      <c r="Z547" s="471"/>
      <c r="AA547" s="471"/>
      <c r="AB547" s="471"/>
      <c r="AC547" s="471"/>
      <c r="AD547" s="74"/>
    </row>
    <row r="548" spans="1:30" s="183" customFormat="1" ht="18" customHeight="1">
      <c r="A548" s="111"/>
      <c r="B548" s="97"/>
      <c r="C548" s="98"/>
      <c r="D548" s="42"/>
      <c r="E548" s="43" t="s">
        <v>467</v>
      </c>
      <c r="F548" s="44" t="s">
        <v>260</v>
      </c>
      <c r="G548" s="126">
        <v>2</v>
      </c>
      <c r="H548" s="135"/>
      <c r="I548" s="135">
        <v>40</v>
      </c>
      <c r="J548" s="145">
        <v>40</v>
      </c>
      <c r="K548" s="78">
        <f t="shared" si="54"/>
        <v>0</v>
      </c>
      <c r="L548" s="78">
        <f t="shared" si="55"/>
        <v>1.2</v>
      </c>
      <c r="M548" s="45">
        <f t="shared" si="56"/>
        <v>36</v>
      </c>
      <c r="N548" s="471"/>
      <c r="O548" s="471"/>
      <c r="P548" s="471"/>
      <c r="Q548" s="471"/>
      <c r="R548" s="471"/>
      <c r="S548" s="471"/>
      <c r="T548" s="471"/>
      <c r="U548" s="471"/>
      <c r="V548" s="471"/>
      <c r="W548" s="471"/>
      <c r="X548" s="471"/>
      <c r="Y548" s="471"/>
      <c r="Z548" s="471"/>
      <c r="AA548" s="471"/>
      <c r="AB548" s="471"/>
      <c r="AC548" s="471"/>
      <c r="AD548" s="74"/>
    </row>
    <row r="549" spans="1:30" ht="18" customHeight="1">
      <c r="A549" s="81"/>
      <c r="B549" s="97"/>
      <c r="C549" s="98"/>
      <c r="D549" s="42"/>
      <c r="E549" s="43" t="s">
        <v>466</v>
      </c>
      <c r="F549" s="44" t="s">
        <v>386</v>
      </c>
      <c r="G549" s="126">
        <v>2</v>
      </c>
      <c r="H549" s="135"/>
      <c r="I549" s="135">
        <v>40</v>
      </c>
      <c r="J549" s="145">
        <v>40</v>
      </c>
      <c r="K549" s="78">
        <f t="shared" si="54"/>
        <v>0</v>
      </c>
      <c r="L549" s="78">
        <f t="shared" si="55"/>
        <v>1.2</v>
      </c>
      <c r="M549" s="45">
        <f t="shared" si="56"/>
        <v>36</v>
      </c>
      <c r="N549" s="445"/>
      <c r="O549" s="445"/>
      <c r="P549" s="445"/>
      <c r="Q549" s="445"/>
      <c r="R549" s="445"/>
      <c r="S549" s="445"/>
      <c r="T549" s="445"/>
      <c r="U549" s="445"/>
      <c r="V549" s="445"/>
      <c r="W549" s="445"/>
      <c r="X549" s="445"/>
      <c r="Y549" s="445"/>
      <c r="Z549" s="445"/>
      <c r="AA549" s="445"/>
      <c r="AB549" s="445"/>
      <c r="AC549" s="445"/>
      <c r="AD549" s="74"/>
    </row>
    <row r="550" spans="1:30" ht="18" customHeight="1">
      <c r="A550" s="81"/>
      <c r="B550" s="97"/>
      <c r="C550" s="98"/>
      <c r="D550" s="42"/>
      <c r="E550" s="43" t="s">
        <v>408</v>
      </c>
      <c r="F550" s="44" t="s">
        <v>416</v>
      </c>
      <c r="G550" s="126">
        <v>2</v>
      </c>
      <c r="H550" s="135">
        <v>30</v>
      </c>
      <c r="I550" s="135">
        <v>30</v>
      </c>
      <c r="J550" s="145">
        <v>40</v>
      </c>
      <c r="K550" s="78">
        <f t="shared" si="54"/>
        <v>1.2</v>
      </c>
      <c r="L550" s="78">
        <f t="shared" si="55"/>
        <v>1.2</v>
      </c>
      <c r="M550" s="45">
        <f t="shared" si="56"/>
        <v>63</v>
      </c>
      <c r="N550" s="445"/>
      <c r="O550" s="445"/>
      <c r="P550" s="445"/>
      <c r="Q550" s="445"/>
      <c r="R550" s="445"/>
      <c r="S550" s="445"/>
      <c r="T550" s="445"/>
      <c r="U550" s="445"/>
      <c r="V550" s="445"/>
      <c r="W550" s="445"/>
      <c r="X550" s="445"/>
      <c r="Y550" s="445"/>
      <c r="Z550" s="445"/>
      <c r="AA550" s="471"/>
      <c r="AB550" s="445"/>
      <c r="AC550" s="445"/>
      <c r="AD550" s="74"/>
    </row>
    <row r="551" spans="1:30" ht="18" customHeight="1">
      <c r="A551" s="81"/>
      <c r="B551" s="99"/>
      <c r="C551" s="100"/>
      <c r="D551" s="42"/>
      <c r="E551" s="43" t="s">
        <v>159</v>
      </c>
      <c r="F551" s="44" t="s">
        <v>422</v>
      </c>
      <c r="G551" s="126">
        <v>2</v>
      </c>
      <c r="H551" s="135">
        <v>30</v>
      </c>
      <c r="I551" s="135">
        <v>60</v>
      </c>
      <c r="J551" s="145">
        <v>40</v>
      </c>
      <c r="K551" s="78">
        <f t="shared" si="54"/>
        <v>1.2</v>
      </c>
      <c r="L551" s="78">
        <f t="shared" si="55"/>
        <v>1.2</v>
      </c>
      <c r="M551" s="45">
        <f t="shared" si="56"/>
        <v>90</v>
      </c>
      <c r="N551" s="440"/>
      <c r="O551" s="440"/>
      <c r="P551" s="440"/>
      <c r="Q551" s="440"/>
      <c r="R551" s="440"/>
      <c r="S551" s="440"/>
      <c r="T551" s="440"/>
      <c r="U551" s="440"/>
      <c r="V551" s="440"/>
      <c r="W551" s="440"/>
      <c r="X551" s="440"/>
      <c r="Y551" s="440"/>
      <c r="Z551" s="440"/>
      <c r="AA551" s="445"/>
      <c r="AB551" s="440"/>
      <c r="AC551" s="440"/>
      <c r="AD551" s="74"/>
    </row>
    <row r="552" spans="1:30" ht="18" customHeight="1">
      <c r="A552" s="94">
        <v>26</v>
      </c>
      <c r="B552" s="59" t="s">
        <v>123</v>
      </c>
      <c r="C552" s="60" t="s">
        <v>124</v>
      </c>
      <c r="D552" s="42">
        <v>71400174902</v>
      </c>
      <c r="E552" s="43" t="s">
        <v>276</v>
      </c>
      <c r="F552" s="44" t="s">
        <v>240</v>
      </c>
      <c r="G552" s="125">
        <v>1</v>
      </c>
      <c r="H552" s="135">
        <v>32</v>
      </c>
      <c r="I552" s="135">
        <v>0</v>
      </c>
      <c r="J552" s="145">
        <v>80</v>
      </c>
      <c r="K552" s="78">
        <f t="shared" si="54"/>
        <v>1.3</v>
      </c>
      <c r="L552" s="78">
        <f t="shared" si="55"/>
        <v>0</v>
      </c>
      <c r="M552" s="45">
        <f t="shared" si="56"/>
        <v>41.6</v>
      </c>
      <c r="N552" s="479">
        <v>64.5</v>
      </c>
      <c r="O552" s="463"/>
      <c r="P552" s="457">
        <f>SUM(M552:M572)+N552+O552</f>
        <v>742.69999999999982</v>
      </c>
      <c r="Q552" s="463">
        <v>0</v>
      </c>
      <c r="R552" s="457">
        <v>24.3</v>
      </c>
      <c r="S552" s="461">
        <v>430</v>
      </c>
      <c r="T552" s="463">
        <v>430</v>
      </c>
      <c r="U552" s="461">
        <v>112</v>
      </c>
      <c r="V552" s="459">
        <v>112</v>
      </c>
      <c r="W552" s="461">
        <v>56</v>
      </c>
      <c r="X552" s="463">
        <v>56</v>
      </c>
      <c r="Y552" s="457">
        <f>ROUND((P552-T552),1)</f>
        <v>312.7</v>
      </c>
      <c r="Z552" s="465">
        <f>IF(OR(SUM(V552:V572)="",SUM(Q552:Q572)=""),0,IF(OR(SUM(U552:U572)=320,SUM(V552:V572)&gt;0),ROUND((SUM(Q552:Q572)-SUM(V552:V572)),1),0))</f>
        <v>-112</v>
      </c>
      <c r="AA552" s="465">
        <f>IF(OR(SUM(X552:X572)="",SUM(R552:R572)=""),0,IF(OR(SUM(W552:W572)=160,SUM(X552:X572)&gt;0),ROUND((SUM(R552:R572)-SUM(X552:X572)),1),0))</f>
        <v>-31.7</v>
      </c>
      <c r="AB552" s="483"/>
      <c r="AC552" s="472">
        <f>SUM(Y552:AA572)</f>
        <v>169</v>
      </c>
      <c r="AD552" s="74"/>
    </row>
    <row r="553" spans="1:30" ht="18" customHeight="1">
      <c r="A553" s="81"/>
      <c r="B553" s="97"/>
      <c r="C553" s="98"/>
      <c r="D553" s="42">
        <v>21100150202</v>
      </c>
      <c r="E553" s="171" t="s">
        <v>188</v>
      </c>
      <c r="F553" s="172" t="s">
        <v>168</v>
      </c>
      <c r="G553" s="180">
        <v>1</v>
      </c>
      <c r="H553" s="181">
        <v>0</v>
      </c>
      <c r="I553" s="181">
        <v>45</v>
      </c>
      <c r="J553" s="182">
        <v>33</v>
      </c>
      <c r="K553" s="78">
        <f t="shared" si="54"/>
        <v>0</v>
      </c>
      <c r="L553" s="78">
        <f t="shared" si="55"/>
        <v>0</v>
      </c>
      <c r="M553" s="45">
        <f t="shared" si="56"/>
        <v>16.5</v>
      </c>
      <c r="N553" s="480"/>
      <c r="O553" s="445"/>
      <c r="P553" s="445"/>
      <c r="Q553" s="445"/>
      <c r="R553" s="445"/>
      <c r="S553" s="445"/>
      <c r="T553" s="445"/>
      <c r="U553" s="445"/>
      <c r="V553" s="445"/>
      <c r="W553" s="445"/>
      <c r="X553" s="445"/>
      <c r="Y553" s="445"/>
      <c r="Z553" s="445"/>
      <c r="AA553" s="445"/>
      <c r="AB553" s="445"/>
      <c r="AC553" s="445"/>
      <c r="AD553" s="74"/>
    </row>
    <row r="554" spans="1:30" ht="18" customHeight="1">
      <c r="A554" s="81"/>
      <c r="B554" s="97"/>
      <c r="C554" s="98"/>
      <c r="D554" s="42">
        <v>21100151401</v>
      </c>
      <c r="E554" s="43" t="s">
        <v>284</v>
      </c>
      <c r="F554" s="44" t="s">
        <v>187</v>
      </c>
      <c r="G554" s="126">
        <v>1</v>
      </c>
      <c r="H554" s="135">
        <v>15</v>
      </c>
      <c r="I554" s="135">
        <v>30</v>
      </c>
      <c r="J554" s="145">
        <v>28</v>
      </c>
      <c r="K554" s="78">
        <f t="shared" si="54"/>
        <v>1</v>
      </c>
      <c r="L554" s="78">
        <f t="shared" si="55"/>
        <v>1</v>
      </c>
      <c r="M554" s="45">
        <f t="shared" si="56"/>
        <v>37.5</v>
      </c>
      <c r="N554" s="480"/>
      <c r="O554" s="445"/>
      <c r="P554" s="445"/>
      <c r="Q554" s="445"/>
      <c r="R554" s="445"/>
      <c r="S554" s="445"/>
      <c r="T554" s="445"/>
      <c r="U554" s="445"/>
      <c r="V554" s="445"/>
      <c r="W554" s="445"/>
      <c r="X554" s="445"/>
      <c r="Y554" s="445"/>
      <c r="Z554" s="445"/>
      <c r="AA554" s="445"/>
      <c r="AB554" s="445"/>
      <c r="AC554" s="445"/>
      <c r="AD554" s="74"/>
    </row>
    <row r="555" spans="1:30" ht="18" customHeight="1">
      <c r="A555" s="81"/>
      <c r="B555" s="97"/>
      <c r="C555" s="98"/>
      <c r="D555" s="42">
        <v>41000092701</v>
      </c>
      <c r="E555" s="43" t="s">
        <v>285</v>
      </c>
      <c r="F555" s="44" t="s">
        <v>157</v>
      </c>
      <c r="G555" s="126">
        <v>1</v>
      </c>
      <c r="H555" s="135">
        <v>15</v>
      </c>
      <c r="I555" s="135">
        <v>30</v>
      </c>
      <c r="J555" s="145">
        <v>32</v>
      </c>
      <c r="K555" s="78">
        <f t="shared" ref="K555:K619" si="57">IF(OR(LEFT(E555,2)="ĐA",LEFT(E555,2)="DA",LEFT(E555,5)="Đồ án",LEFT(E555,5)="Đồán ",LEFT(E555,9)="Sinh hoạt",LEFT(E555,9)="sinh hoạt",LEFT(E555,6)="Cố vấn",LEFT(E555,6)="cố vấn",LEFT(E555,4)="cvht",LEFT(E555,4)="CVHT",LEFT(E555,4)="shcn",LEFT(E555,4)="SHCN"),0,(IF(AND(H555&gt;0,J555&gt;0),IF(J555&gt;60,1.3,IF(J555&gt;35,1.2,1)),0)))</f>
        <v>1</v>
      </c>
      <c r="L555" s="78">
        <f t="shared" ref="L555:L619" si="58">IF(OR(LEFT(E555,2)="ĐA",LEFT(E555,2)="DA",LEFT(E555,5)="Đồ án",LEFT(E555,5)="Đồán "),0,IF(AND(J555&gt;0,I555&gt;0),IF(AND(OR(LEFT(E555,4)="GDQP",LEFT(E555,4)="gdqp",LEFT(E555,19)="Giáo dục quốc phòng"),J555&gt;50),1.3,IF(J555&gt;35,1.2,IF(J555&gt;29,1.1,1))),0))</f>
        <v>1.1000000000000001</v>
      </c>
      <c r="M555" s="45">
        <f t="shared" ref="M555:M619" si="59">ROUND(IF(OR(LEFT(E555,2)="ĐA",LEFT(E555,2)="DA",LEFT(E555,5)="Đồ án",LEFT(E555,5)="Đồán "),J555*0.5,(IF(H555&gt;0,H555*K555,"0")+IF(I555&gt;0,(I555*0.75)*L555,"0"))),1)</f>
        <v>39.799999999999997</v>
      </c>
      <c r="N555" s="480"/>
      <c r="O555" s="445"/>
      <c r="P555" s="445"/>
      <c r="Q555" s="445"/>
      <c r="R555" s="445"/>
      <c r="S555" s="445"/>
      <c r="T555" s="445"/>
      <c r="U555" s="445"/>
      <c r="V555" s="445"/>
      <c r="W555" s="445"/>
      <c r="X555" s="445"/>
      <c r="Y555" s="445"/>
      <c r="Z555" s="445"/>
      <c r="AA555" s="445"/>
      <c r="AB555" s="445"/>
      <c r="AC555" s="445"/>
      <c r="AD555" s="74"/>
    </row>
    <row r="556" spans="1:30" ht="18" customHeight="1">
      <c r="A556" s="81"/>
      <c r="B556" s="97"/>
      <c r="C556" s="98"/>
      <c r="D556" s="42">
        <v>21100124301</v>
      </c>
      <c r="E556" s="43" t="s">
        <v>286</v>
      </c>
      <c r="F556" s="44" t="s">
        <v>258</v>
      </c>
      <c r="G556" s="126">
        <v>1</v>
      </c>
      <c r="H556" s="135">
        <v>30</v>
      </c>
      <c r="I556" s="135">
        <v>30</v>
      </c>
      <c r="J556" s="145">
        <v>55</v>
      </c>
      <c r="K556" s="78">
        <f t="shared" si="57"/>
        <v>1.2</v>
      </c>
      <c r="L556" s="78">
        <f t="shared" si="58"/>
        <v>1.2</v>
      </c>
      <c r="M556" s="45">
        <f t="shared" si="59"/>
        <v>63</v>
      </c>
      <c r="N556" s="480"/>
      <c r="O556" s="445"/>
      <c r="P556" s="445"/>
      <c r="Q556" s="445"/>
      <c r="R556" s="445"/>
      <c r="S556" s="445"/>
      <c r="T556" s="445"/>
      <c r="U556" s="445"/>
      <c r="V556" s="445"/>
      <c r="W556" s="445"/>
      <c r="X556" s="445"/>
      <c r="Y556" s="445"/>
      <c r="Z556" s="445"/>
      <c r="AA556" s="445"/>
      <c r="AB556" s="445"/>
      <c r="AC556" s="445"/>
      <c r="AD556" s="74"/>
    </row>
    <row r="557" spans="1:30" ht="18" customHeight="1">
      <c r="A557" s="81"/>
      <c r="B557" s="97"/>
      <c r="C557" s="98"/>
      <c r="D557" s="42">
        <v>20200014401</v>
      </c>
      <c r="E557" s="43" t="s">
        <v>286</v>
      </c>
      <c r="F557" s="44" t="s">
        <v>200</v>
      </c>
      <c r="G557" s="126">
        <v>1</v>
      </c>
      <c r="H557" s="135">
        <v>15</v>
      </c>
      <c r="I557" s="135">
        <v>30</v>
      </c>
      <c r="J557" s="145">
        <v>41</v>
      </c>
      <c r="K557" s="78">
        <f t="shared" si="57"/>
        <v>1.2</v>
      </c>
      <c r="L557" s="78">
        <f t="shared" si="58"/>
        <v>1.2</v>
      </c>
      <c r="M557" s="45">
        <f t="shared" si="59"/>
        <v>45</v>
      </c>
      <c r="N557" s="480"/>
      <c r="O557" s="445"/>
      <c r="P557" s="445"/>
      <c r="Q557" s="445"/>
      <c r="R557" s="445"/>
      <c r="S557" s="445"/>
      <c r="T557" s="445"/>
      <c r="U557" s="445"/>
      <c r="V557" s="445"/>
      <c r="W557" s="445"/>
      <c r="X557" s="445"/>
      <c r="Y557" s="445"/>
      <c r="Z557" s="445"/>
      <c r="AA557" s="445"/>
      <c r="AB557" s="445"/>
      <c r="AC557" s="445"/>
      <c r="AD557" s="74"/>
    </row>
    <row r="558" spans="1:30" ht="18" customHeight="1">
      <c r="A558" s="81"/>
      <c r="B558" s="97"/>
      <c r="C558" s="98"/>
      <c r="D558" s="42">
        <v>20200014402</v>
      </c>
      <c r="E558" s="43" t="s">
        <v>286</v>
      </c>
      <c r="F558" s="44" t="s">
        <v>235</v>
      </c>
      <c r="G558" s="126">
        <v>1</v>
      </c>
      <c r="H558" s="135">
        <v>15</v>
      </c>
      <c r="I558" s="135">
        <v>30</v>
      </c>
      <c r="J558" s="145">
        <v>44</v>
      </c>
      <c r="K558" s="78">
        <f t="shared" si="57"/>
        <v>1.2</v>
      </c>
      <c r="L558" s="78">
        <f t="shared" si="58"/>
        <v>1.2</v>
      </c>
      <c r="M558" s="45">
        <f t="shared" si="59"/>
        <v>45</v>
      </c>
      <c r="N558" s="480"/>
      <c r="O558" s="445"/>
      <c r="P558" s="445"/>
      <c r="Q558" s="445"/>
      <c r="R558" s="445"/>
      <c r="S558" s="445"/>
      <c r="T558" s="445"/>
      <c r="U558" s="445"/>
      <c r="V558" s="445"/>
      <c r="W558" s="445"/>
      <c r="X558" s="445"/>
      <c r="Y558" s="445"/>
      <c r="Z558" s="445"/>
      <c r="AA558" s="445"/>
      <c r="AB558" s="445"/>
      <c r="AC558" s="445"/>
      <c r="AD558" s="74"/>
    </row>
    <row r="559" spans="1:30" ht="18" customHeight="1">
      <c r="A559" s="81"/>
      <c r="B559" s="97"/>
      <c r="C559" s="98"/>
      <c r="D559" s="42">
        <v>71400174901</v>
      </c>
      <c r="E559" s="43" t="s">
        <v>276</v>
      </c>
      <c r="F559" s="44" t="s">
        <v>241</v>
      </c>
      <c r="G559" s="126">
        <v>1</v>
      </c>
      <c r="H559" s="135">
        <v>32</v>
      </c>
      <c r="I559" s="135">
        <v>28</v>
      </c>
      <c r="J559" s="145">
        <v>47</v>
      </c>
      <c r="K559" s="78">
        <f t="shared" si="57"/>
        <v>1.2</v>
      </c>
      <c r="L559" s="78">
        <f t="shared" si="58"/>
        <v>1.2</v>
      </c>
      <c r="M559" s="45">
        <f t="shared" si="59"/>
        <v>63.6</v>
      </c>
      <c r="N559" s="480"/>
      <c r="O559" s="445"/>
      <c r="P559" s="445"/>
      <c r="Q559" s="445"/>
      <c r="R559" s="445"/>
      <c r="S559" s="445"/>
      <c r="T559" s="445"/>
      <c r="U559" s="445"/>
      <c r="V559" s="445"/>
      <c r="W559" s="445"/>
      <c r="X559" s="445"/>
      <c r="Y559" s="445"/>
      <c r="Z559" s="445"/>
      <c r="AA559" s="445"/>
      <c r="AB559" s="445"/>
      <c r="AC559" s="445"/>
      <c r="AD559" s="74"/>
    </row>
    <row r="560" spans="1:30" ht="18" customHeight="1">
      <c r="A560" s="81"/>
      <c r="B560" s="97"/>
      <c r="C560" s="98"/>
      <c r="D560" s="42">
        <v>71400174902</v>
      </c>
      <c r="E560" s="116" t="s">
        <v>276</v>
      </c>
      <c r="F560" s="154" t="s">
        <v>240</v>
      </c>
      <c r="G560" s="126">
        <v>1</v>
      </c>
      <c r="H560" s="135">
        <v>0</v>
      </c>
      <c r="I560" s="135">
        <v>28</v>
      </c>
      <c r="J560" s="145">
        <v>40</v>
      </c>
      <c r="K560" s="78">
        <f t="shared" si="57"/>
        <v>0</v>
      </c>
      <c r="L560" s="78">
        <f t="shared" si="58"/>
        <v>1.2</v>
      </c>
      <c r="M560" s="45">
        <f t="shared" si="59"/>
        <v>25.2</v>
      </c>
      <c r="N560" s="480"/>
      <c r="O560" s="445"/>
      <c r="P560" s="445"/>
      <c r="Q560" s="445"/>
      <c r="R560" s="445"/>
      <c r="S560" s="445"/>
      <c r="T560" s="445"/>
      <c r="U560" s="445"/>
      <c r="V560" s="445"/>
      <c r="W560" s="445"/>
      <c r="X560" s="445"/>
      <c r="Y560" s="445"/>
      <c r="Z560" s="445"/>
      <c r="AA560" s="445"/>
      <c r="AB560" s="445"/>
      <c r="AC560" s="445"/>
      <c r="AD560" s="74"/>
    </row>
    <row r="561" spans="1:30" ht="18" customHeight="1">
      <c r="A561" s="81"/>
      <c r="B561" s="97"/>
      <c r="C561" s="98"/>
      <c r="D561" s="42">
        <v>71400174902</v>
      </c>
      <c r="E561" s="43" t="s">
        <v>276</v>
      </c>
      <c r="F561" s="44" t="s">
        <v>240</v>
      </c>
      <c r="G561" s="126">
        <v>1</v>
      </c>
      <c r="H561" s="135">
        <v>0</v>
      </c>
      <c r="I561" s="135">
        <v>28</v>
      </c>
      <c r="J561" s="145">
        <v>40</v>
      </c>
      <c r="K561" s="78">
        <f t="shared" si="57"/>
        <v>0</v>
      </c>
      <c r="L561" s="78">
        <f t="shared" si="58"/>
        <v>1.2</v>
      </c>
      <c r="M561" s="45">
        <f t="shared" si="59"/>
        <v>25.2</v>
      </c>
      <c r="N561" s="480"/>
      <c r="O561" s="445"/>
      <c r="P561" s="445"/>
      <c r="Q561" s="445"/>
      <c r="R561" s="445"/>
      <c r="S561" s="445"/>
      <c r="T561" s="445"/>
      <c r="U561" s="445"/>
      <c r="V561" s="445"/>
      <c r="W561" s="445"/>
      <c r="X561" s="445"/>
      <c r="Y561" s="445"/>
      <c r="Z561" s="445"/>
      <c r="AA561" s="445"/>
      <c r="AB561" s="445"/>
      <c r="AC561" s="445"/>
      <c r="AD561" s="74"/>
    </row>
    <row r="562" spans="1:30" ht="18" customHeight="1">
      <c r="A562" s="111"/>
      <c r="B562" s="97"/>
      <c r="C562" s="98"/>
      <c r="D562" s="42"/>
      <c r="E562" s="43" t="s">
        <v>171</v>
      </c>
      <c r="F562" s="44" t="s">
        <v>318</v>
      </c>
      <c r="G562" s="126"/>
      <c r="H562" s="135"/>
      <c r="I562" s="135"/>
      <c r="J562" s="145"/>
      <c r="K562" s="78">
        <f t="shared" si="57"/>
        <v>0</v>
      </c>
      <c r="L562" s="78">
        <f t="shared" si="58"/>
        <v>0</v>
      </c>
      <c r="M562" s="45">
        <f t="shared" si="59"/>
        <v>0</v>
      </c>
      <c r="N562" s="480"/>
      <c r="O562" s="471"/>
      <c r="P562" s="471"/>
      <c r="Q562" s="471"/>
      <c r="R562" s="471"/>
      <c r="S562" s="471"/>
      <c r="T562" s="471"/>
      <c r="U562" s="471"/>
      <c r="V562" s="471"/>
      <c r="W562" s="471"/>
      <c r="X562" s="471"/>
      <c r="Y562" s="471"/>
      <c r="Z562" s="471"/>
      <c r="AA562" s="471"/>
      <c r="AB562" s="471"/>
      <c r="AC562" s="471"/>
      <c r="AD562" s="74"/>
    </row>
    <row r="563" spans="1:30" ht="18" customHeight="1">
      <c r="A563" s="111"/>
      <c r="B563" s="97"/>
      <c r="C563" s="98"/>
      <c r="D563" s="42">
        <v>21100010601</v>
      </c>
      <c r="E563" s="43" t="s">
        <v>276</v>
      </c>
      <c r="F563" s="44" t="s">
        <v>317</v>
      </c>
      <c r="G563" s="126">
        <v>2</v>
      </c>
      <c r="H563" s="135">
        <v>30</v>
      </c>
      <c r="I563" s="135"/>
      <c r="J563" s="145">
        <v>64</v>
      </c>
      <c r="K563" s="78">
        <f t="shared" si="57"/>
        <v>1.3</v>
      </c>
      <c r="L563" s="78">
        <f t="shared" si="58"/>
        <v>0</v>
      </c>
      <c r="M563" s="45">
        <f t="shared" si="59"/>
        <v>39</v>
      </c>
      <c r="N563" s="480"/>
      <c r="O563" s="471"/>
      <c r="P563" s="471"/>
      <c r="Q563" s="471"/>
      <c r="R563" s="471"/>
      <c r="S563" s="471"/>
      <c r="T563" s="471"/>
      <c r="U563" s="471"/>
      <c r="V563" s="471"/>
      <c r="W563" s="471"/>
      <c r="X563" s="471"/>
      <c r="Y563" s="471"/>
      <c r="Z563" s="471"/>
      <c r="AA563" s="471"/>
      <c r="AB563" s="471"/>
      <c r="AC563" s="471"/>
      <c r="AD563" s="74"/>
    </row>
    <row r="564" spans="1:30" s="183" customFormat="1" ht="18" customHeight="1">
      <c r="A564" s="111"/>
      <c r="B564" s="97"/>
      <c r="C564" s="98"/>
      <c r="D564" s="42">
        <v>21100010601</v>
      </c>
      <c r="E564" s="43" t="s">
        <v>464</v>
      </c>
      <c r="F564" s="44" t="s">
        <v>317</v>
      </c>
      <c r="G564" s="126">
        <v>2</v>
      </c>
      <c r="H564" s="135"/>
      <c r="I564" s="135">
        <v>30</v>
      </c>
      <c r="J564" s="145">
        <v>31</v>
      </c>
      <c r="K564" s="78">
        <f t="shared" si="57"/>
        <v>0</v>
      </c>
      <c r="L564" s="78">
        <f t="shared" si="58"/>
        <v>1.1000000000000001</v>
      </c>
      <c r="M564" s="45">
        <f t="shared" si="59"/>
        <v>24.8</v>
      </c>
      <c r="N564" s="480"/>
      <c r="O564" s="471"/>
      <c r="P564" s="471"/>
      <c r="Q564" s="471"/>
      <c r="R564" s="471"/>
      <c r="S564" s="471"/>
      <c r="T564" s="471"/>
      <c r="U564" s="471"/>
      <c r="V564" s="471"/>
      <c r="W564" s="471"/>
      <c r="X564" s="471"/>
      <c r="Y564" s="471"/>
      <c r="Z564" s="471"/>
      <c r="AA564" s="471"/>
      <c r="AB564" s="471"/>
      <c r="AC564" s="471"/>
      <c r="AD564" s="74"/>
    </row>
    <row r="565" spans="1:30" s="183" customFormat="1" ht="18" customHeight="1">
      <c r="A565" s="111"/>
      <c r="B565" s="97"/>
      <c r="C565" s="98"/>
      <c r="D565" s="42">
        <v>21100010601</v>
      </c>
      <c r="E565" s="43" t="s">
        <v>465</v>
      </c>
      <c r="F565" s="44" t="s">
        <v>317</v>
      </c>
      <c r="G565" s="126">
        <v>2</v>
      </c>
      <c r="H565" s="135"/>
      <c r="I565" s="135">
        <v>30</v>
      </c>
      <c r="J565" s="145">
        <v>33</v>
      </c>
      <c r="K565" s="78">
        <f t="shared" si="57"/>
        <v>0</v>
      </c>
      <c r="L565" s="78">
        <f t="shared" si="58"/>
        <v>1.1000000000000001</v>
      </c>
      <c r="M565" s="45">
        <f t="shared" si="59"/>
        <v>24.8</v>
      </c>
      <c r="N565" s="480"/>
      <c r="O565" s="471"/>
      <c r="P565" s="471"/>
      <c r="Q565" s="471"/>
      <c r="R565" s="471"/>
      <c r="S565" s="471"/>
      <c r="T565" s="471"/>
      <c r="U565" s="471"/>
      <c r="V565" s="471"/>
      <c r="W565" s="471"/>
      <c r="X565" s="471"/>
      <c r="Y565" s="471"/>
      <c r="Z565" s="471"/>
      <c r="AA565" s="471"/>
      <c r="AB565" s="471"/>
      <c r="AC565" s="471"/>
      <c r="AD565" s="74"/>
    </row>
    <row r="566" spans="1:30" s="422" customFormat="1" ht="18" customHeight="1">
      <c r="A566" s="111"/>
      <c r="B566" s="97"/>
      <c r="C566" s="98"/>
      <c r="D566" s="42">
        <v>21100014401</v>
      </c>
      <c r="E566" s="43" t="s">
        <v>286</v>
      </c>
      <c r="F566" s="44" t="s">
        <v>322</v>
      </c>
      <c r="G566" s="126">
        <v>2</v>
      </c>
      <c r="H566" s="135">
        <v>15</v>
      </c>
      <c r="I566" s="135"/>
      <c r="J566" s="145">
        <v>52</v>
      </c>
      <c r="K566" s="78">
        <f t="shared" si="57"/>
        <v>1.2</v>
      </c>
      <c r="L566" s="78">
        <f t="shared" si="58"/>
        <v>0</v>
      </c>
      <c r="M566" s="45">
        <f t="shared" si="59"/>
        <v>18</v>
      </c>
      <c r="N566" s="480"/>
      <c r="O566" s="471"/>
      <c r="P566" s="471"/>
      <c r="Q566" s="471"/>
      <c r="R566" s="471"/>
      <c r="S566" s="471"/>
      <c r="T566" s="471"/>
      <c r="U566" s="471"/>
      <c r="V566" s="471"/>
      <c r="W566" s="471"/>
      <c r="X566" s="471"/>
      <c r="Y566" s="471"/>
      <c r="Z566" s="471"/>
      <c r="AA566" s="471"/>
      <c r="AB566" s="471"/>
      <c r="AC566" s="471"/>
      <c r="AD566" s="74"/>
    </row>
    <row r="567" spans="1:30" ht="18" customHeight="1">
      <c r="A567" s="111"/>
      <c r="B567" s="97"/>
      <c r="C567" s="98"/>
      <c r="D567" s="42">
        <v>21100014401</v>
      </c>
      <c r="E567" s="43" t="s">
        <v>569</v>
      </c>
      <c r="F567" s="44" t="s">
        <v>322</v>
      </c>
      <c r="G567" s="126">
        <v>2</v>
      </c>
      <c r="H567" s="135"/>
      <c r="I567" s="135">
        <v>30</v>
      </c>
      <c r="J567" s="145">
        <v>32</v>
      </c>
      <c r="K567" s="78">
        <f t="shared" si="57"/>
        <v>0</v>
      </c>
      <c r="L567" s="78">
        <f t="shared" si="58"/>
        <v>1.1000000000000001</v>
      </c>
      <c r="M567" s="45">
        <f t="shared" si="59"/>
        <v>24.8</v>
      </c>
      <c r="N567" s="480"/>
      <c r="O567" s="471"/>
      <c r="P567" s="471"/>
      <c r="Q567" s="471"/>
      <c r="R567" s="471"/>
      <c r="S567" s="471"/>
      <c r="T567" s="471"/>
      <c r="U567" s="471"/>
      <c r="V567" s="471"/>
      <c r="W567" s="471"/>
      <c r="X567" s="471"/>
      <c r="Y567" s="471"/>
      <c r="Z567" s="471"/>
      <c r="AA567" s="471"/>
      <c r="AB567" s="471"/>
      <c r="AC567" s="471"/>
      <c r="AD567" s="74"/>
    </row>
    <row r="568" spans="1:30" s="183" customFormat="1" ht="18" customHeight="1">
      <c r="A568" s="111"/>
      <c r="B568" s="97"/>
      <c r="C568" s="98"/>
      <c r="D568" s="42">
        <v>21100014401</v>
      </c>
      <c r="E568" s="43" t="s">
        <v>570</v>
      </c>
      <c r="F568" s="44" t="s">
        <v>322</v>
      </c>
      <c r="G568" s="126">
        <v>2</v>
      </c>
      <c r="H568" s="135"/>
      <c r="I568" s="135">
        <v>30</v>
      </c>
      <c r="J568" s="145">
        <v>20</v>
      </c>
      <c r="K568" s="78">
        <f t="shared" si="57"/>
        <v>0</v>
      </c>
      <c r="L568" s="78">
        <f t="shared" si="58"/>
        <v>1</v>
      </c>
      <c r="M568" s="45">
        <f t="shared" si="59"/>
        <v>22.5</v>
      </c>
      <c r="N568" s="480"/>
      <c r="O568" s="471"/>
      <c r="P568" s="471"/>
      <c r="Q568" s="471"/>
      <c r="R568" s="471"/>
      <c r="S568" s="471"/>
      <c r="T568" s="471"/>
      <c r="U568" s="471"/>
      <c r="V568" s="471"/>
      <c r="W568" s="471"/>
      <c r="X568" s="471"/>
      <c r="Y568" s="471"/>
      <c r="Z568" s="471"/>
      <c r="AA568" s="471"/>
      <c r="AB568" s="471"/>
      <c r="AC568" s="471"/>
      <c r="AD568" s="74"/>
    </row>
    <row r="569" spans="1:30" s="183" customFormat="1" ht="18" customHeight="1">
      <c r="A569" s="111"/>
      <c r="B569" s="97"/>
      <c r="C569" s="98"/>
      <c r="D569" s="42">
        <v>71400176201</v>
      </c>
      <c r="E569" s="43" t="s">
        <v>285</v>
      </c>
      <c r="F569" s="44" t="s">
        <v>241</v>
      </c>
      <c r="G569" s="126">
        <v>2</v>
      </c>
      <c r="H569" s="135">
        <v>15</v>
      </c>
      <c r="I569" s="135">
        <v>30</v>
      </c>
      <c r="J569" s="145">
        <v>22</v>
      </c>
      <c r="K569" s="78">
        <f t="shared" si="57"/>
        <v>1</v>
      </c>
      <c r="L569" s="78">
        <f t="shared" si="58"/>
        <v>1</v>
      </c>
      <c r="M569" s="45">
        <f t="shared" si="59"/>
        <v>37.5</v>
      </c>
      <c r="N569" s="480"/>
      <c r="O569" s="471"/>
      <c r="P569" s="471"/>
      <c r="Q569" s="471"/>
      <c r="R569" s="471"/>
      <c r="S569" s="471"/>
      <c r="T569" s="471"/>
      <c r="U569" s="471"/>
      <c r="V569" s="471"/>
      <c r="W569" s="471"/>
      <c r="X569" s="471"/>
      <c r="Y569" s="471"/>
      <c r="Z569" s="471"/>
      <c r="AA569" s="471"/>
      <c r="AB569" s="471"/>
      <c r="AC569" s="471"/>
      <c r="AD569" s="74"/>
    </row>
    <row r="570" spans="1:30" s="183" customFormat="1" ht="18" customHeight="1">
      <c r="A570" s="111"/>
      <c r="B570" s="97"/>
      <c r="C570" s="98"/>
      <c r="D570" s="42">
        <v>50600129401</v>
      </c>
      <c r="E570" s="43" t="s">
        <v>571</v>
      </c>
      <c r="F570" s="44" t="s">
        <v>260</v>
      </c>
      <c r="G570" s="126">
        <v>2</v>
      </c>
      <c r="H570" s="135">
        <v>19</v>
      </c>
      <c r="I570" s="135"/>
      <c r="J570" s="145">
        <v>47</v>
      </c>
      <c r="K570" s="78">
        <f t="shared" si="57"/>
        <v>1.2</v>
      </c>
      <c r="L570" s="78">
        <f t="shared" si="58"/>
        <v>0</v>
      </c>
      <c r="M570" s="45">
        <f t="shared" si="59"/>
        <v>22.8</v>
      </c>
      <c r="N570" s="480"/>
      <c r="O570" s="471"/>
      <c r="P570" s="471"/>
      <c r="Q570" s="471"/>
      <c r="R570" s="471"/>
      <c r="S570" s="471"/>
      <c r="T570" s="471"/>
      <c r="U570" s="471"/>
      <c r="V570" s="471"/>
      <c r="W570" s="471"/>
      <c r="X570" s="471"/>
      <c r="Y570" s="471"/>
      <c r="Z570" s="471"/>
      <c r="AA570" s="471"/>
      <c r="AB570" s="471"/>
      <c r="AC570" s="471"/>
      <c r="AD570" s="74"/>
    </row>
    <row r="571" spans="1:30" s="183" customFormat="1" ht="18" customHeight="1">
      <c r="A571" s="111"/>
      <c r="B571" s="97"/>
      <c r="C571" s="98"/>
      <c r="D571" s="42">
        <v>50600129401</v>
      </c>
      <c r="E571" s="43" t="s">
        <v>572</v>
      </c>
      <c r="F571" s="44" t="s">
        <v>260</v>
      </c>
      <c r="G571" s="126">
        <v>2</v>
      </c>
      <c r="H571" s="135"/>
      <c r="I571" s="135">
        <v>41</v>
      </c>
      <c r="J571" s="145">
        <v>25</v>
      </c>
      <c r="K571" s="78">
        <f t="shared" si="57"/>
        <v>0</v>
      </c>
      <c r="L571" s="78">
        <f t="shared" si="58"/>
        <v>1</v>
      </c>
      <c r="M571" s="45">
        <f t="shared" si="59"/>
        <v>30.8</v>
      </c>
      <c r="N571" s="480"/>
      <c r="O571" s="471"/>
      <c r="P571" s="471"/>
      <c r="Q571" s="471"/>
      <c r="R571" s="471"/>
      <c r="S571" s="471"/>
      <c r="T571" s="471"/>
      <c r="U571" s="471"/>
      <c r="V571" s="471"/>
      <c r="W571" s="471"/>
      <c r="X571" s="471"/>
      <c r="Y571" s="471"/>
      <c r="Z571" s="471"/>
      <c r="AA571" s="471"/>
      <c r="AB571" s="471"/>
      <c r="AC571" s="471"/>
      <c r="AD571" s="74"/>
    </row>
    <row r="572" spans="1:30" s="183" customFormat="1" ht="18" customHeight="1">
      <c r="A572" s="111"/>
      <c r="B572" s="97"/>
      <c r="C572" s="98"/>
      <c r="D572" s="42">
        <v>50600129401</v>
      </c>
      <c r="E572" s="43" t="s">
        <v>573</v>
      </c>
      <c r="F572" s="44" t="s">
        <v>386</v>
      </c>
      <c r="G572" s="126">
        <v>2</v>
      </c>
      <c r="H572" s="135"/>
      <c r="I572" s="135">
        <v>41</v>
      </c>
      <c r="J572" s="145">
        <v>22</v>
      </c>
      <c r="K572" s="78">
        <f t="shared" si="57"/>
        <v>0</v>
      </c>
      <c r="L572" s="78">
        <f t="shared" si="58"/>
        <v>1</v>
      </c>
      <c r="M572" s="45">
        <f t="shared" si="59"/>
        <v>30.8</v>
      </c>
      <c r="N572" s="480"/>
      <c r="O572" s="471"/>
      <c r="P572" s="471"/>
      <c r="Q572" s="471"/>
      <c r="R572" s="471"/>
      <c r="S572" s="471"/>
      <c r="T572" s="471"/>
      <c r="U572" s="471"/>
      <c r="V572" s="471"/>
      <c r="W572" s="471"/>
      <c r="X572" s="471"/>
      <c r="Y572" s="471"/>
      <c r="Z572" s="471"/>
      <c r="AA572" s="471"/>
      <c r="AB572" s="471"/>
      <c r="AC572" s="471"/>
      <c r="AD572" s="74"/>
    </row>
    <row r="573" spans="1:30" ht="18" customHeight="1">
      <c r="A573" s="94">
        <v>27</v>
      </c>
      <c r="B573" s="82" t="s">
        <v>125</v>
      </c>
      <c r="C573" s="91" t="s">
        <v>126</v>
      </c>
      <c r="D573" s="42">
        <v>71400119925</v>
      </c>
      <c r="E573" s="43" t="s">
        <v>159</v>
      </c>
      <c r="F573" s="44" t="s">
        <v>162</v>
      </c>
      <c r="G573" s="143">
        <v>1</v>
      </c>
      <c r="H573" s="275">
        <v>30</v>
      </c>
      <c r="I573" s="275">
        <v>60</v>
      </c>
      <c r="J573" s="145">
        <v>36</v>
      </c>
      <c r="K573" s="78">
        <f t="shared" si="57"/>
        <v>1.2</v>
      </c>
      <c r="L573" s="78">
        <f t="shared" si="58"/>
        <v>1.2</v>
      </c>
      <c r="M573" s="45">
        <f t="shared" si="59"/>
        <v>90</v>
      </c>
      <c r="N573" s="479">
        <v>64.5</v>
      </c>
      <c r="O573" s="463"/>
      <c r="P573" s="457">
        <f>SUM(M573:M593)+N573+O573</f>
        <v>1234.7</v>
      </c>
      <c r="Q573" s="463">
        <v>21.4</v>
      </c>
      <c r="R573" s="457"/>
      <c r="S573" s="461">
        <v>430</v>
      </c>
      <c r="T573" s="463">
        <v>430</v>
      </c>
      <c r="U573" s="461">
        <v>112</v>
      </c>
      <c r="V573" s="459">
        <v>112</v>
      </c>
      <c r="W573" s="461">
        <v>56</v>
      </c>
      <c r="X573" s="463">
        <v>56</v>
      </c>
      <c r="Y573" s="457">
        <f>ROUND((P573-T573),1)</f>
        <v>804.7</v>
      </c>
      <c r="Z573" s="465">
        <f>IF(OR(SUM(V573)="",SUM(Q573)=""),0,IF(OR(SUM(U573)=320,SUM(V573)&gt;0),ROUND((SUM(Q573)-SUM(V573)),1),0))</f>
        <v>-90.6</v>
      </c>
      <c r="AA573" s="465">
        <f>IF(OR(SUM(X573:X593)="",SUM(R573:R593)=""),0,IF(OR(SUM(W573:W593)=160,SUM(X573:X593)&gt;0),ROUND((SUM(R573:R593)-SUM(X573:X593)),1),0))</f>
        <v>-56</v>
      </c>
      <c r="AB573" s="483"/>
      <c r="AC573" s="472">
        <f>SUM(Y573:AA593)</f>
        <v>658.1</v>
      </c>
      <c r="AD573" s="74"/>
    </row>
    <row r="574" spans="1:30" ht="18" customHeight="1">
      <c r="A574" s="81"/>
      <c r="B574" s="97"/>
      <c r="C574" s="98"/>
      <c r="D574" s="42">
        <v>71400119905</v>
      </c>
      <c r="E574" s="43" t="s">
        <v>159</v>
      </c>
      <c r="F574" s="44" t="s">
        <v>163</v>
      </c>
      <c r="G574" s="143">
        <v>1</v>
      </c>
      <c r="H574" s="275">
        <v>30</v>
      </c>
      <c r="I574" s="275">
        <v>60</v>
      </c>
      <c r="J574" s="145">
        <v>39</v>
      </c>
      <c r="K574" s="78">
        <f t="shared" si="57"/>
        <v>1.2</v>
      </c>
      <c r="L574" s="78">
        <f t="shared" si="58"/>
        <v>1.2</v>
      </c>
      <c r="M574" s="45">
        <f t="shared" si="59"/>
        <v>90</v>
      </c>
      <c r="N574" s="480"/>
      <c r="O574" s="464"/>
      <c r="P574" s="458"/>
      <c r="Q574" s="464"/>
      <c r="R574" s="458"/>
      <c r="S574" s="462"/>
      <c r="T574" s="464"/>
      <c r="U574" s="462"/>
      <c r="V574" s="460"/>
      <c r="W574" s="462"/>
      <c r="X574" s="464"/>
      <c r="Y574" s="458"/>
      <c r="Z574" s="466"/>
      <c r="AA574" s="466"/>
      <c r="AB574" s="491"/>
      <c r="AC574" s="473"/>
      <c r="AD574" s="74"/>
    </row>
    <row r="575" spans="1:30" ht="18" customHeight="1">
      <c r="A575" s="81"/>
      <c r="B575" s="97"/>
      <c r="C575" s="98"/>
      <c r="D575" s="42">
        <v>21100180101</v>
      </c>
      <c r="E575" s="43" t="s">
        <v>164</v>
      </c>
      <c r="F575" s="44" t="s">
        <v>165</v>
      </c>
      <c r="G575" s="143">
        <v>1</v>
      </c>
      <c r="H575" s="275">
        <v>15</v>
      </c>
      <c r="I575" s="275">
        <v>60</v>
      </c>
      <c r="J575" s="145">
        <v>17</v>
      </c>
      <c r="K575" s="78">
        <f t="shared" si="57"/>
        <v>1</v>
      </c>
      <c r="L575" s="78">
        <f t="shared" si="58"/>
        <v>1</v>
      </c>
      <c r="M575" s="45">
        <f t="shared" si="59"/>
        <v>60</v>
      </c>
      <c r="N575" s="480"/>
      <c r="O575" s="464"/>
      <c r="P575" s="458"/>
      <c r="Q575" s="464"/>
      <c r="R575" s="458"/>
      <c r="S575" s="462"/>
      <c r="T575" s="464"/>
      <c r="U575" s="462"/>
      <c r="V575" s="460"/>
      <c r="W575" s="462"/>
      <c r="X575" s="464"/>
      <c r="Y575" s="458"/>
      <c r="Z575" s="466"/>
      <c r="AA575" s="466"/>
      <c r="AB575" s="491"/>
      <c r="AC575" s="473"/>
      <c r="AD575" s="74"/>
    </row>
    <row r="576" spans="1:30" ht="18" customHeight="1">
      <c r="A576" s="81"/>
      <c r="B576" s="97"/>
      <c r="C576" s="98"/>
      <c r="D576" s="42">
        <v>21100149701</v>
      </c>
      <c r="E576" s="43" t="s">
        <v>166</v>
      </c>
      <c r="F576" s="44" t="s">
        <v>167</v>
      </c>
      <c r="G576" s="143">
        <v>1</v>
      </c>
      <c r="H576" s="276">
        <v>30</v>
      </c>
      <c r="I576" s="276">
        <v>30</v>
      </c>
      <c r="J576" s="145">
        <v>37</v>
      </c>
      <c r="K576" s="78">
        <f t="shared" si="57"/>
        <v>1.2</v>
      </c>
      <c r="L576" s="78">
        <f t="shared" si="58"/>
        <v>1.2</v>
      </c>
      <c r="M576" s="45">
        <f t="shared" si="59"/>
        <v>63</v>
      </c>
      <c r="N576" s="480"/>
      <c r="O576" s="464"/>
      <c r="P576" s="458"/>
      <c r="Q576" s="464"/>
      <c r="R576" s="458"/>
      <c r="S576" s="462"/>
      <c r="T576" s="464"/>
      <c r="U576" s="462"/>
      <c r="V576" s="460"/>
      <c r="W576" s="462"/>
      <c r="X576" s="464"/>
      <c r="Y576" s="458"/>
      <c r="Z576" s="466"/>
      <c r="AA576" s="466"/>
      <c r="AB576" s="491"/>
      <c r="AC576" s="473"/>
      <c r="AD576" s="74"/>
    </row>
    <row r="577" spans="1:30" ht="18" customHeight="1">
      <c r="A577" s="81"/>
      <c r="B577" s="97"/>
      <c r="C577" s="98"/>
      <c r="D577" s="42">
        <v>21100149702</v>
      </c>
      <c r="E577" s="43" t="s">
        <v>166</v>
      </c>
      <c r="F577" s="44" t="s">
        <v>168</v>
      </c>
      <c r="G577" s="143">
        <v>1</v>
      </c>
      <c r="H577" s="276">
        <v>30</v>
      </c>
      <c r="I577" s="276">
        <v>30</v>
      </c>
      <c r="J577" s="145">
        <v>33</v>
      </c>
      <c r="K577" s="78">
        <f t="shared" si="57"/>
        <v>1</v>
      </c>
      <c r="L577" s="78">
        <f t="shared" si="58"/>
        <v>1.1000000000000001</v>
      </c>
      <c r="M577" s="45">
        <f t="shared" si="59"/>
        <v>54.8</v>
      </c>
      <c r="N577" s="480"/>
      <c r="O577" s="464"/>
      <c r="P577" s="458"/>
      <c r="Q577" s="464"/>
      <c r="R577" s="458"/>
      <c r="S577" s="462"/>
      <c r="T577" s="464"/>
      <c r="U577" s="462"/>
      <c r="V577" s="460"/>
      <c r="W577" s="462"/>
      <c r="X577" s="464"/>
      <c r="Y577" s="458"/>
      <c r="Z577" s="466"/>
      <c r="AA577" s="466"/>
      <c r="AB577" s="491"/>
      <c r="AC577" s="473"/>
      <c r="AD577" s="74"/>
    </row>
    <row r="578" spans="1:30" ht="18" customHeight="1">
      <c r="A578" s="81"/>
      <c r="B578" s="97"/>
      <c r="C578" s="98"/>
      <c r="D578" s="42">
        <v>21100150101</v>
      </c>
      <c r="E578" s="43" t="s">
        <v>169</v>
      </c>
      <c r="F578" s="44" t="s">
        <v>167</v>
      </c>
      <c r="G578" s="143">
        <v>1</v>
      </c>
      <c r="H578" s="275">
        <v>15</v>
      </c>
      <c r="I578" s="275">
        <v>30</v>
      </c>
      <c r="J578" s="145">
        <v>37</v>
      </c>
      <c r="K578" s="78">
        <f t="shared" si="57"/>
        <v>1.2</v>
      </c>
      <c r="L578" s="78">
        <f t="shared" si="58"/>
        <v>1.2</v>
      </c>
      <c r="M578" s="45">
        <f t="shared" si="59"/>
        <v>45</v>
      </c>
      <c r="N578" s="480"/>
      <c r="O578" s="464"/>
      <c r="P578" s="458"/>
      <c r="Q578" s="464"/>
      <c r="R578" s="458"/>
      <c r="S578" s="462"/>
      <c r="T578" s="464"/>
      <c r="U578" s="462"/>
      <c r="V578" s="460"/>
      <c r="W578" s="462"/>
      <c r="X578" s="464"/>
      <c r="Y578" s="458"/>
      <c r="Z578" s="466"/>
      <c r="AA578" s="466"/>
      <c r="AB578" s="491"/>
      <c r="AC578" s="473"/>
      <c r="AD578" s="74"/>
    </row>
    <row r="579" spans="1:30" ht="18" customHeight="1">
      <c r="A579" s="81"/>
      <c r="B579" s="97"/>
      <c r="C579" s="98"/>
      <c r="D579" s="42">
        <v>21100150102</v>
      </c>
      <c r="E579" s="43" t="s">
        <v>169</v>
      </c>
      <c r="F579" s="44" t="s">
        <v>168</v>
      </c>
      <c r="G579" s="143">
        <v>1</v>
      </c>
      <c r="H579" s="275">
        <v>15</v>
      </c>
      <c r="I579" s="275">
        <v>30</v>
      </c>
      <c r="J579" s="145">
        <v>33</v>
      </c>
      <c r="K579" s="78">
        <f t="shared" si="57"/>
        <v>1</v>
      </c>
      <c r="L579" s="78">
        <f t="shared" si="58"/>
        <v>1.1000000000000001</v>
      </c>
      <c r="M579" s="45">
        <f t="shared" si="59"/>
        <v>39.799999999999997</v>
      </c>
      <c r="N579" s="480"/>
      <c r="O579" s="464"/>
      <c r="P579" s="458"/>
      <c r="Q579" s="464"/>
      <c r="R579" s="458"/>
      <c r="S579" s="462"/>
      <c r="T579" s="464"/>
      <c r="U579" s="462"/>
      <c r="V579" s="460"/>
      <c r="W579" s="462"/>
      <c r="X579" s="464"/>
      <c r="Y579" s="458"/>
      <c r="Z579" s="466"/>
      <c r="AA579" s="466"/>
      <c r="AB579" s="491"/>
      <c r="AC579" s="473"/>
      <c r="AD579" s="74"/>
    </row>
    <row r="580" spans="1:30" ht="18" customHeight="1">
      <c r="A580" s="81"/>
      <c r="B580" s="97"/>
      <c r="C580" s="98"/>
      <c r="D580" s="42">
        <v>21100119808</v>
      </c>
      <c r="E580" s="43" t="s">
        <v>159</v>
      </c>
      <c r="F580" s="44" t="s">
        <v>170</v>
      </c>
      <c r="G580" s="143">
        <v>1</v>
      </c>
      <c r="H580" s="276">
        <v>30</v>
      </c>
      <c r="I580" s="276">
        <v>0</v>
      </c>
      <c r="J580" s="145">
        <v>67</v>
      </c>
      <c r="K580" s="78">
        <f t="shared" si="57"/>
        <v>1.3</v>
      </c>
      <c r="L580" s="78">
        <f t="shared" si="58"/>
        <v>0</v>
      </c>
      <c r="M580" s="45">
        <f t="shared" si="59"/>
        <v>39</v>
      </c>
      <c r="N580" s="480"/>
      <c r="O580" s="464"/>
      <c r="P580" s="458"/>
      <c r="Q580" s="464"/>
      <c r="R580" s="458"/>
      <c r="S580" s="462"/>
      <c r="T580" s="464"/>
      <c r="U580" s="462"/>
      <c r="V580" s="460"/>
      <c r="W580" s="462"/>
      <c r="X580" s="464"/>
      <c r="Y580" s="458"/>
      <c r="Z580" s="466"/>
      <c r="AA580" s="466"/>
      <c r="AB580" s="491"/>
      <c r="AC580" s="473"/>
      <c r="AD580" s="74"/>
    </row>
    <row r="581" spans="1:30" ht="18" customHeight="1">
      <c r="A581" s="81"/>
      <c r="B581" s="97"/>
      <c r="C581" s="98"/>
      <c r="D581" s="42">
        <v>21100119808</v>
      </c>
      <c r="E581" s="43" t="s">
        <v>159</v>
      </c>
      <c r="F581" s="44" t="s">
        <v>170</v>
      </c>
      <c r="G581" s="143">
        <v>1</v>
      </c>
      <c r="H581" s="276">
        <v>0</v>
      </c>
      <c r="I581" s="276">
        <v>30</v>
      </c>
      <c r="J581" s="145">
        <v>33</v>
      </c>
      <c r="K581" s="78">
        <f t="shared" si="57"/>
        <v>0</v>
      </c>
      <c r="L581" s="78">
        <f t="shared" si="58"/>
        <v>1.1000000000000001</v>
      </c>
      <c r="M581" s="45">
        <f t="shared" si="59"/>
        <v>24.8</v>
      </c>
      <c r="N581" s="480"/>
      <c r="O581" s="464"/>
      <c r="P581" s="458"/>
      <c r="Q581" s="464"/>
      <c r="R581" s="458"/>
      <c r="S581" s="462"/>
      <c r="T581" s="464"/>
      <c r="U581" s="462"/>
      <c r="V581" s="460"/>
      <c r="W581" s="462"/>
      <c r="X581" s="464"/>
      <c r="Y581" s="458"/>
      <c r="Z581" s="466"/>
      <c r="AA581" s="466"/>
      <c r="AB581" s="491"/>
      <c r="AC581" s="473"/>
      <c r="AD581" s="74"/>
    </row>
    <row r="582" spans="1:30" ht="18" customHeight="1">
      <c r="A582" s="81"/>
      <c r="B582" s="97"/>
      <c r="C582" s="98"/>
      <c r="D582" s="42">
        <v>21100119808</v>
      </c>
      <c r="E582" s="43" t="s">
        <v>159</v>
      </c>
      <c r="F582" s="44" t="s">
        <v>170</v>
      </c>
      <c r="G582" s="143">
        <v>1</v>
      </c>
      <c r="H582" s="276">
        <v>0</v>
      </c>
      <c r="I582" s="276">
        <v>30</v>
      </c>
      <c r="J582" s="145">
        <v>34</v>
      </c>
      <c r="K582" s="78">
        <f t="shared" si="57"/>
        <v>0</v>
      </c>
      <c r="L582" s="78">
        <f t="shared" si="58"/>
        <v>1.1000000000000001</v>
      </c>
      <c r="M582" s="45">
        <f t="shared" si="59"/>
        <v>24.8</v>
      </c>
      <c r="N582" s="480"/>
      <c r="O582" s="464"/>
      <c r="P582" s="458"/>
      <c r="Q582" s="464"/>
      <c r="R582" s="458"/>
      <c r="S582" s="462"/>
      <c r="T582" s="464"/>
      <c r="U582" s="462"/>
      <c r="V582" s="460"/>
      <c r="W582" s="462"/>
      <c r="X582" s="464"/>
      <c r="Y582" s="458"/>
      <c r="Z582" s="466"/>
      <c r="AA582" s="466"/>
      <c r="AB582" s="491"/>
      <c r="AC582" s="473"/>
      <c r="AD582" s="74"/>
    </row>
    <row r="583" spans="1:30" s="122" customFormat="1" ht="18" customHeight="1">
      <c r="A583" s="118"/>
      <c r="B583" s="119"/>
      <c r="C583" s="120"/>
      <c r="D583" s="115"/>
      <c r="E583" s="116" t="s">
        <v>171</v>
      </c>
      <c r="F583" s="117" t="s">
        <v>167</v>
      </c>
      <c r="G583" s="146">
        <v>1</v>
      </c>
      <c r="H583" s="285">
        <v>15</v>
      </c>
      <c r="I583" s="285">
        <v>0</v>
      </c>
      <c r="J583" s="145"/>
      <c r="K583" s="78">
        <f t="shared" si="57"/>
        <v>0</v>
      </c>
      <c r="L583" s="78">
        <f t="shared" si="58"/>
        <v>0</v>
      </c>
      <c r="M583" s="45">
        <f t="shared" si="59"/>
        <v>0</v>
      </c>
      <c r="N583" s="480"/>
      <c r="O583" s="464"/>
      <c r="P583" s="458"/>
      <c r="Q583" s="464"/>
      <c r="R583" s="458"/>
      <c r="S583" s="462"/>
      <c r="T583" s="464"/>
      <c r="U583" s="462"/>
      <c r="V583" s="460"/>
      <c r="W583" s="462"/>
      <c r="X583" s="464"/>
      <c r="Y583" s="458"/>
      <c r="Z583" s="466"/>
      <c r="AA583" s="466"/>
      <c r="AB583" s="491"/>
      <c r="AC583" s="473"/>
      <c r="AD583" s="121"/>
    </row>
    <row r="584" spans="1:30" ht="18" customHeight="1">
      <c r="A584" s="111"/>
      <c r="B584" s="97"/>
      <c r="C584" s="98"/>
      <c r="D584" s="42"/>
      <c r="E584" s="43" t="s">
        <v>412</v>
      </c>
      <c r="F584" s="44" t="s">
        <v>181</v>
      </c>
      <c r="G584" s="143">
        <v>2</v>
      </c>
      <c r="H584" s="276">
        <v>30</v>
      </c>
      <c r="I584" s="276">
        <v>30</v>
      </c>
      <c r="J584" s="145">
        <v>40</v>
      </c>
      <c r="K584" s="78">
        <f t="shared" si="57"/>
        <v>1.2</v>
      </c>
      <c r="L584" s="78">
        <f t="shared" si="58"/>
        <v>1.2</v>
      </c>
      <c r="M584" s="45">
        <f t="shared" si="59"/>
        <v>63</v>
      </c>
      <c r="N584" s="480"/>
      <c r="O584" s="464"/>
      <c r="P584" s="458"/>
      <c r="Q584" s="464"/>
      <c r="R584" s="458"/>
      <c r="S584" s="462"/>
      <c r="T584" s="464"/>
      <c r="U584" s="462"/>
      <c r="V584" s="460"/>
      <c r="W584" s="462"/>
      <c r="X584" s="464"/>
      <c r="Y584" s="458"/>
      <c r="Z584" s="466"/>
      <c r="AA584" s="466"/>
      <c r="AB584" s="491"/>
      <c r="AC584" s="473"/>
      <c r="AD584" s="74"/>
    </row>
    <row r="585" spans="1:30" s="183" customFormat="1" ht="18" customHeight="1">
      <c r="A585" s="111"/>
      <c r="B585" s="97"/>
      <c r="C585" s="98"/>
      <c r="D585" s="42"/>
      <c r="E585" s="43" t="s">
        <v>412</v>
      </c>
      <c r="F585" s="44" t="s">
        <v>204</v>
      </c>
      <c r="G585" s="143">
        <v>2</v>
      </c>
      <c r="H585" s="276">
        <v>30</v>
      </c>
      <c r="I585" s="276">
        <v>30</v>
      </c>
      <c r="J585" s="145">
        <v>40</v>
      </c>
      <c r="K585" s="78">
        <f t="shared" si="57"/>
        <v>1.2</v>
      </c>
      <c r="L585" s="78">
        <f t="shared" si="58"/>
        <v>1.2</v>
      </c>
      <c r="M585" s="45">
        <f t="shared" si="59"/>
        <v>63</v>
      </c>
      <c r="N585" s="480"/>
      <c r="O585" s="464"/>
      <c r="P585" s="458"/>
      <c r="Q585" s="464"/>
      <c r="R585" s="458"/>
      <c r="S585" s="462"/>
      <c r="T585" s="464"/>
      <c r="U585" s="462"/>
      <c r="V585" s="460"/>
      <c r="W585" s="462"/>
      <c r="X585" s="464"/>
      <c r="Y585" s="458"/>
      <c r="Z585" s="466"/>
      <c r="AA585" s="466"/>
      <c r="AB585" s="491"/>
      <c r="AC585" s="473"/>
      <c r="AD585" s="74"/>
    </row>
    <row r="586" spans="1:30" ht="18" customHeight="1">
      <c r="A586" s="111"/>
      <c r="B586" s="97"/>
      <c r="C586" s="98"/>
      <c r="D586" s="42"/>
      <c r="E586" s="43" t="s">
        <v>285</v>
      </c>
      <c r="F586" s="44" t="s">
        <v>181</v>
      </c>
      <c r="G586" s="143">
        <v>2</v>
      </c>
      <c r="H586" s="276">
        <v>30</v>
      </c>
      <c r="I586" s="276">
        <v>30</v>
      </c>
      <c r="J586" s="145">
        <v>40</v>
      </c>
      <c r="K586" s="78">
        <f t="shared" si="57"/>
        <v>1.2</v>
      </c>
      <c r="L586" s="78">
        <f t="shared" si="58"/>
        <v>1.2</v>
      </c>
      <c r="M586" s="45">
        <f t="shared" si="59"/>
        <v>63</v>
      </c>
      <c r="N586" s="480"/>
      <c r="O586" s="464"/>
      <c r="P586" s="458"/>
      <c r="Q586" s="464"/>
      <c r="R586" s="458"/>
      <c r="S586" s="462"/>
      <c r="T586" s="464"/>
      <c r="U586" s="462"/>
      <c r="V586" s="460"/>
      <c r="W586" s="462"/>
      <c r="X586" s="464"/>
      <c r="Y586" s="458"/>
      <c r="Z586" s="466"/>
      <c r="AA586" s="466"/>
      <c r="AB586" s="491"/>
      <c r="AC586" s="473"/>
      <c r="AD586" s="74"/>
    </row>
    <row r="587" spans="1:30" s="183" customFormat="1" ht="18" customHeight="1">
      <c r="A587" s="111"/>
      <c r="B587" s="97"/>
      <c r="C587" s="98"/>
      <c r="D587" s="42"/>
      <c r="E587" s="43" t="s">
        <v>285</v>
      </c>
      <c r="F587" s="44" t="s">
        <v>204</v>
      </c>
      <c r="G587" s="143">
        <v>2</v>
      </c>
      <c r="H587" s="276">
        <v>30</v>
      </c>
      <c r="I587" s="276">
        <v>30</v>
      </c>
      <c r="J587" s="145">
        <v>40</v>
      </c>
      <c r="K587" s="78">
        <f t="shared" si="57"/>
        <v>1.2</v>
      </c>
      <c r="L587" s="78">
        <f t="shared" si="58"/>
        <v>1.2</v>
      </c>
      <c r="M587" s="45">
        <f t="shared" si="59"/>
        <v>63</v>
      </c>
      <c r="N587" s="480"/>
      <c r="O587" s="464"/>
      <c r="P587" s="458"/>
      <c r="Q587" s="464"/>
      <c r="R587" s="458"/>
      <c r="S587" s="462"/>
      <c r="T587" s="464"/>
      <c r="U587" s="462"/>
      <c r="V587" s="460"/>
      <c r="W587" s="462"/>
      <c r="X587" s="464"/>
      <c r="Y587" s="458"/>
      <c r="Z587" s="466"/>
      <c r="AA587" s="466"/>
      <c r="AB587" s="491"/>
      <c r="AC587" s="473"/>
      <c r="AD587" s="74"/>
    </row>
    <row r="588" spans="1:30" ht="18" customHeight="1">
      <c r="A588" s="111"/>
      <c r="B588" s="97"/>
      <c r="C588" s="98"/>
      <c r="D588" s="42"/>
      <c r="E588" s="43" t="s">
        <v>413</v>
      </c>
      <c r="F588" s="44" t="s">
        <v>167</v>
      </c>
      <c r="G588" s="143">
        <v>2</v>
      </c>
      <c r="H588" s="276">
        <v>30</v>
      </c>
      <c r="I588" s="276">
        <v>30</v>
      </c>
      <c r="J588" s="145">
        <v>40</v>
      </c>
      <c r="K588" s="78">
        <f t="shared" si="57"/>
        <v>1.2</v>
      </c>
      <c r="L588" s="78">
        <f t="shared" si="58"/>
        <v>1.2</v>
      </c>
      <c r="M588" s="45">
        <f t="shared" si="59"/>
        <v>63</v>
      </c>
      <c r="N588" s="480"/>
      <c r="O588" s="464"/>
      <c r="P588" s="458"/>
      <c r="Q588" s="464"/>
      <c r="R588" s="458"/>
      <c r="S588" s="462"/>
      <c r="T588" s="464"/>
      <c r="U588" s="462"/>
      <c r="V588" s="460"/>
      <c r="W588" s="462"/>
      <c r="X588" s="464"/>
      <c r="Y588" s="458"/>
      <c r="Z588" s="466"/>
      <c r="AA588" s="466"/>
      <c r="AB588" s="491"/>
      <c r="AC588" s="473"/>
      <c r="AD588" s="74"/>
    </row>
    <row r="589" spans="1:30" ht="18" customHeight="1">
      <c r="A589" s="111"/>
      <c r="B589" s="97"/>
      <c r="C589" s="98"/>
      <c r="D589" s="42"/>
      <c r="E589" s="43" t="s">
        <v>413</v>
      </c>
      <c r="F589" s="44" t="s">
        <v>168</v>
      </c>
      <c r="G589" s="143">
        <v>2</v>
      </c>
      <c r="H589" s="276">
        <v>30</v>
      </c>
      <c r="I589" s="276">
        <v>30</v>
      </c>
      <c r="J589" s="145">
        <v>40</v>
      </c>
      <c r="K589" s="78">
        <f t="shared" si="57"/>
        <v>1.2</v>
      </c>
      <c r="L589" s="78">
        <f t="shared" si="58"/>
        <v>1.2</v>
      </c>
      <c r="M589" s="45">
        <f t="shared" si="59"/>
        <v>63</v>
      </c>
      <c r="N589" s="480"/>
      <c r="O589" s="464"/>
      <c r="P589" s="458"/>
      <c r="Q589" s="464"/>
      <c r="R589" s="458"/>
      <c r="S589" s="462"/>
      <c r="T589" s="464"/>
      <c r="U589" s="462"/>
      <c r="V589" s="460"/>
      <c r="W589" s="462"/>
      <c r="X589" s="464"/>
      <c r="Y589" s="458"/>
      <c r="Z589" s="466"/>
      <c r="AA589" s="466"/>
      <c r="AB589" s="491"/>
      <c r="AC589" s="473"/>
      <c r="AD589" s="74"/>
    </row>
    <row r="590" spans="1:30" ht="18" customHeight="1">
      <c r="A590" s="111"/>
      <c r="B590" s="97"/>
      <c r="C590" s="98"/>
      <c r="D590" s="42"/>
      <c r="E590" s="43" t="s">
        <v>412</v>
      </c>
      <c r="F590" s="44" t="s">
        <v>240</v>
      </c>
      <c r="G590" s="143">
        <v>2</v>
      </c>
      <c r="H590" s="276">
        <v>15</v>
      </c>
      <c r="I590" s="276">
        <v>30</v>
      </c>
      <c r="J590" s="145">
        <v>40</v>
      </c>
      <c r="K590" s="78">
        <f t="shared" si="57"/>
        <v>1.2</v>
      </c>
      <c r="L590" s="78">
        <f t="shared" si="58"/>
        <v>1.2</v>
      </c>
      <c r="M590" s="45">
        <f t="shared" si="59"/>
        <v>45</v>
      </c>
      <c r="N590" s="480"/>
      <c r="O590" s="464"/>
      <c r="P590" s="458"/>
      <c r="Q590" s="464"/>
      <c r="R590" s="458"/>
      <c r="S590" s="462"/>
      <c r="T590" s="464"/>
      <c r="U590" s="462"/>
      <c r="V590" s="460"/>
      <c r="W590" s="462"/>
      <c r="X590" s="464"/>
      <c r="Y590" s="458"/>
      <c r="Z590" s="466"/>
      <c r="AA590" s="466"/>
      <c r="AB590" s="491"/>
      <c r="AC590" s="473"/>
      <c r="AD590" s="74"/>
    </row>
    <row r="591" spans="1:30" ht="18" customHeight="1">
      <c r="A591" s="111"/>
      <c r="B591" s="97"/>
      <c r="C591" s="98"/>
      <c r="D591" s="42"/>
      <c r="E591" s="43" t="s">
        <v>414</v>
      </c>
      <c r="F591" s="44" t="s">
        <v>241</v>
      </c>
      <c r="G591" s="143">
        <v>2</v>
      </c>
      <c r="H591" s="276">
        <v>30</v>
      </c>
      <c r="I591" s="276">
        <v>30</v>
      </c>
      <c r="J591" s="145">
        <v>40</v>
      </c>
      <c r="K591" s="78">
        <f t="shared" si="57"/>
        <v>1.2</v>
      </c>
      <c r="L591" s="78">
        <f t="shared" si="58"/>
        <v>1.2</v>
      </c>
      <c r="M591" s="45">
        <f t="shared" si="59"/>
        <v>63</v>
      </c>
      <c r="N591" s="480"/>
      <c r="O591" s="464"/>
      <c r="P591" s="458"/>
      <c r="Q591" s="464"/>
      <c r="R591" s="458"/>
      <c r="S591" s="462"/>
      <c r="T591" s="464"/>
      <c r="U591" s="462"/>
      <c r="V591" s="460"/>
      <c r="W591" s="462"/>
      <c r="X591" s="464"/>
      <c r="Y591" s="458"/>
      <c r="Z591" s="466"/>
      <c r="AA591" s="466"/>
      <c r="AB591" s="491"/>
      <c r="AC591" s="473"/>
      <c r="AD591" s="74"/>
    </row>
    <row r="592" spans="1:30" ht="18" customHeight="1">
      <c r="A592" s="111"/>
      <c r="B592" s="97"/>
      <c r="C592" s="98"/>
      <c r="D592" s="42"/>
      <c r="E592" s="43" t="s">
        <v>414</v>
      </c>
      <c r="F592" s="44" t="s">
        <v>415</v>
      </c>
      <c r="G592" s="143">
        <v>2</v>
      </c>
      <c r="H592" s="276">
        <v>30</v>
      </c>
      <c r="I592" s="276">
        <v>30</v>
      </c>
      <c r="J592" s="145">
        <v>40</v>
      </c>
      <c r="K592" s="78">
        <f t="shared" si="57"/>
        <v>1.2</v>
      </c>
      <c r="L592" s="78">
        <f t="shared" si="58"/>
        <v>1.2</v>
      </c>
      <c r="M592" s="45">
        <f t="shared" si="59"/>
        <v>63</v>
      </c>
      <c r="N592" s="480"/>
      <c r="O592" s="464"/>
      <c r="P592" s="458"/>
      <c r="Q592" s="464"/>
      <c r="R592" s="458"/>
      <c r="S592" s="462"/>
      <c r="T592" s="464"/>
      <c r="U592" s="462"/>
      <c r="V592" s="460"/>
      <c r="W592" s="462"/>
      <c r="X592" s="464"/>
      <c r="Y592" s="458"/>
      <c r="Z592" s="466"/>
      <c r="AA592" s="466"/>
      <c r="AB592" s="491"/>
      <c r="AC592" s="473"/>
      <c r="AD592" s="74"/>
    </row>
    <row r="593" spans="1:30" ht="18" customHeight="1">
      <c r="A593" s="81"/>
      <c r="B593" s="62"/>
      <c r="C593" s="98"/>
      <c r="D593" s="42"/>
      <c r="E593" s="43" t="s">
        <v>159</v>
      </c>
      <c r="F593" s="44" t="s">
        <v>423</v>
      </c>
      <c r="G593" s="143">
        <v>2</v>
      </c>
      <c r="H593" s="275">
        <v>30</v>
      </c>
      <c r="I593" s="275">
        <v>60</v>
      </c>
      <c r="J593" s="145">
        <v>40</v>
      </c>
      <c r="K593" s="78">
        <f t="shared" si="57"/>
        <v>1.2</v>
      </c>
      <c r="L593" s="78">
        <f t="shared" si="58"/>
        <v>1.2</v>
      </c>
      <c r="M593" s="45">
        <f t="shared" si="59"/>
        <v>90</v>
      </c>
      <c r="N593" s="480"/>
      <c r="O593" s="464"/>
      <c r="P593" s="458"/>
      <c r="Q593" s="464"/>
      <c r="R593" s="458"/>
      <c r="S593" s="462"/>
      <c r="T593" s="464"/>
      <c r="U593" s="462"/>
      <c r="V593" s="460"/>
      <c r="W593" s="462"/>
      <c r="X593" s="464"/>
      <c r="Y593" s="458"/>
      <c r="Z593" s="466"/>
      <c r="AA593" s="466"/>
      <c r="AB593" s="491"/>
      <c r="AC593" s="473"/>
      <c r="AD593" s="74"/>
    </row>
    <row r="594" spans="1:30" ht="18" customHeight="1">
      <c r="A594" s="94">
        <v>28</v>
      </c>
      <c r="B594" s="82" t="s">
        <v>172</v>
      </c>
      <c r="C594" s="91" t="s">
        <v>173</v>
      </c>
      <c r="D594" s="42">
        <v>71400135502</v>
      </c>
      <c r="E594" s="168" t="s">
        <v>333</v>
      </c>
      <c r="F594" s="44" t="s">
        <v>175</v>
      </c>
      <c r="G594" s="143">
        <v>1</v>
      </c>
      <c r="H594" s="286">
        <v>22</v>
      </c>
      <c r="I594" s="286">
        <v>22</v>
      </c>
      <c r="J594" s="145">
        <v>40</v>
      </c>
      <c r="K594" s="78">
        <f t="shared" si="57"/>
        <v>1.2</v>
      </c>
      <c r="L594" s="78">
        <f t="shared" si="58"/>
        <v>1.2</v>
      </c>
      <c r="M594" s="45">
        <f t="shared" si="59"/>
        <v>46.2</v>
      </c>
      <c r="N594" s="479">
        <v>64.5</v>
      </c>
      <c r="O594" s="463"/>
      <c r="P594" s="457">
        <f>SUM(M594:M602)+N594+O594</f>
        <v>173.7</v>
      </c>
      <c r="Q594" s="463"/>
      <c r="R594" s="457"/>
      <c r="S594" s="461"/>
      <c r="T594" s="463"/>
      <c r="U594" s="461"/>
      <c r="V594" s="459"/>
      <c r="W594" s="461"/>
      <c r="X594" s="463"/>
      <c r="Y594" s="457"/>
      <c r="Z594" s="465"/>
      <c r="AA594" s="465"/>
      <c r="AB594" s="483"/>
      <c r="AC594" s="472">
        <f>P594</f>
        <v>173.7</v>
      </c>
      <c r="AD594" s="74"/>
    </row>
    <row r="595" spans="1:30" ht="18" customHeight="1">
      <c r="A595" s="111"/>
      <c r="B595" s="99"/>
      <c r="C595" s="100"/>
      <c r="D595" s="42"/>
      <c r="E595" s="116" t="s">
        <v>171</v>
      </c>
      <c r="F595" s="70" t="s">
        <v>192</v>
      </c>
      <c r="G595" s="42"/>
      <c r="H595" s="286"/>
      <c r="I595" s="286"/>
      <c r="J595" s="145"/>
      <c r="K595" s="78">
        <f t="shared" si="57"/>
        <v>0</v>
      </c>
      <c r="L595" s="78">
        <f t="shared" si="58"/>
        <v>0</v>
      </c>
      <c r="M595" s="45">
        <f t="shared" si="59"/>
        <v>0</v>
      </c>
      <c r="N595" s="480"/>
      <c r="O595" s="464"/>
      <c r="P595" s="458"/>
      <c r="Q595" s="464"/>
      <c r="R595" s="458"/>
      <c r="S595" s="462"/>
      <c r="T595" s="464"/>
      <c r="U595" s="462"/>
      <c r="V595" s="460"/>
      <c r="W595" s="462"/>
      <c r="X595" s="464"/>
      <c r="Y595" s="458"/>
      <c r="Z595" s="466"/>
      <c r="AA595" s="466"/>
      <c r="AB595" s="491"/>
      <c r="AC595" s="473"/>
      <c r="AD595" s="74"/>
    </row>
    <row r="596" spans="1:30" ht="18" customHeight="1">
      <c r="A596" s="111"/>
      <c r="B596" s="99"/>
      <c r="C596" s="100"/>
      <c r="D596" s="42"/>
      <c r="E596" s="42" t="s">
        <v>275</v>
      </c>
      <c r="F596" s="42" t="s">
        <v>157</v>
      </c>
      <c r="G596" s="42">
        <v>2</v>
      </c>
      <c r="H596" s="286">
        <v>30</v>
      </c>
      <c r="I596" s="286">
        <v>30</v>
      </c>
      <c r="J596" s="145">
        <v>40</v>
      </c>
      <c r="K596" s="78">
        <f t="shared" si="57"/>
        <v>1.2</v>
      </c>
      <c r="L596" s="78">
        <f t="shared" si="58"/>
        <v>1.2</v>
      </c>
      <c r="M596" s="45">
        <f t="shared" si="59"/>
        <v>63</v>
      </c>
      <c r="N596" s="480"/>
      <c r="O596" s="464"/>
      <c r="P596" s="458"/>
      <c r="Q596" s="464"/>
      <c r="R596" s="458"/>
      <c r="S596" s="462"/>
      <c r="T596" s="464"/>
      <c r="U596" s="462"/>
      <c r="V596" s="460"/>
      <c r="W596" s="462"/>
      <c r="X596" s="464"/>
      <c r="Y596" s="458"/>
      <c r="Z596" s="466"/>
      <c r="AA596" s="466"/>
      <c r="AB596" s="491"/>
      <c r="AC596" s="473"/>
      <c r="AD596" s="74"/>
    </row>
    <row r="597" spans="1:30" ht="18" hidden="1" customHeight="1">
      <c r="A597" s="111"/>
      <c r="B597" s="99"/>
      <c r="C597" s="100"/>
      <c r="D597" s="42"/>
      <c r="E597" s="42"/>
      <c r="F597" s="42"/>
      <c r="G597" s="42"/>
      <c r="H597" s="286"/>
      <c r="I597" s="286"/>
      <c r="J597" s="145"/>
      <c r="K597" s="78">
        <f t="shared" si="57"/>
        <v>0</v>
      </c>
      <c r="L597" s="78">
        <f t="shared" si="58"/>
        <v>0</v>
      </c>
      <c r="M597" s="45">
        <f t="shared" si="59"/>
        <v>0</v>
      </c>
      <c r="N597" s="480"/>
      <c r="O597" s="464"/>
      <c r="P597" s="458"/>
      <c r="Q597" s="464"/>
      <c r="R597" s="458"/>
      <c r="S597" s="462"/>
      <c r="T597" s="464"/>
      <c r="U597" s="462"/>
      <c r="V597" s="460"/>
      <c r="W597" s="462"/>
      <c r="X597" s="464"/>
      <c r="Y597" s="458"/>
      <c r="Z597" s="466"/>
      <c r="AA597" s="466"/>
      <c r="AB597" s="491"/>
      <c r="AC597" s="473"/>
      <c r="AD597" s="74"/>
    </row>
    <row r="598" spans="1:30" ht="18" hidden="1" customHeight="1">
      <c r="A598" s="111"/>
      <c r="B598" s="99"/>
      <c r="C598" s="100"/>
      <c r="D598" s="42"/>
      <c r="E598" s="42"/>
      <c r="F598" s="42"/>
      <c r="G598" s="42"/>
      <c r="H598" s="286"/>
      <c r="I598" s="286"/>
      <c r="J598" s="145"/>
      <c r="K598" s="78">
        <f t="shared" si="57"/>
        <v>0</v>
      </c>
      <c r="L598" s="78">
        <f t="shared" si="58"/>
        <v>0</v>
      </c>
      <c r="M598" s="45">
        <f t="shared" si="59"/>
        <v>0</v>
      </c>
      <c r="N598" s="480"/>
      <c r="O598" s="464"/>
      <c r="P598" s="458"/>
      <c r="Q598" s="464"/>
      <c r="R598" s="458"/>
      <c r="S598" s="462"/>
      <c r="T598" s="464"/>
      <c r="U598" s="462"/>
      <c r="V598" s="460"/>
      <c r="W598" s="462"/>
      <c r="X598" s="464"/>
      <c r="Y598" s="458"/>
      <c r="Z598" s="466"/>
      <c r="AA598" s="466"/>
      <c r="AB598" s="491"/>
      <c r="AC598" s="473"/>
      <c r="AD598" s="74"/>
    </row>
    <row r="599" spans="1:30" ht="18" hidden="1" customHeight="1">
      <c r="A599" s="111"/>
      <c r="B599" s="99"/>
      <c r="C599" s="100"/>
      <c r="D599" s="42"/>
      <c r="E599" s="42"/>
      <c r="F599" s="42"/>
      <c r="G599" s="42"/>
      <c r="H599" s="286"/>
      <c r="I599" s="286"/>
      <c r="J599" s="145"/>
      <c r="K599" s="78">
        <f t="shared" si="57"/>
        <v>0</v>
      </c>
      <c r="L599" s="78">
        <f t="shared" si="58"/>
        <v>0</v>
      </c>
      <c r="M599" s="45">
        <f t="shared" si="59"/>
        <v>0</v>
      </c>
      <c r="N599" s="480"/>
      <c r="O599" s="464"/>
      <c r="P599" s="458"/>
      <c r="Q599" s="464"/>
      <c r="R599" s="458"/>
      <c r="S599" s="462"/>
      <c r="T599" s="464"/>
      <c r="U599" s="462"/>
      <c r="V599" s="460"/>
      <c r="W599" s="462"/>
      <c r="X599" s="464"/>
      <c r="Y599" s="458"/>
      <c r="Z599" s="466"/>
      <c r="AA599" s="466"/>
      <c r="AB599" s="491"/>
      <c r="AC599" s="473"/>
      <c r="AD599" s="74"/>
    </row>
    <row r="600" spans="1:30" ht="18" hidden="1" customHeight="1">
      <c r="A600" s="111"/>
      <c r="B600" s="99"/>
      <c r="C600" s="100"/>
      <c r="D600" s="42"/>
      <c r="E600" s="42"/>
      <c r="F600" s="42"/>
      <c r="G600" s="42"/>
      <c r="H600" s="286"/>
      <c r="I600" s="286"/>
      <c r="J600" s="145"/>
      <c r="K600" s="78">
        <f t="shared" si="57"/>
        <v>0</v>
      </c>
      <c r="L600" s="78">
        <f t="shared" si="58"/>
        <v>0</v>
      </c>
      <c r="M600" s="45">
        <f t="shared" si="59"/>
        <v>0</v>
      </c>
      <c r="N600" s="480"/>
      <c r="O600" s="464"/>
      <c r="P600" s="458"/>
      <c r="Q600" s="464"/>
      <c r="R600" s="458"/>
      <c r="S600" s="462"/>
      <c r="T600" s="464"/>
      <c r="U600" s="462"/>
      <c r="V600" s="460"/>
      <c r="W600" s="462"/>
      <c r="X600" s="464"/>
      <c r="Y600" s="458"/>
      <c r="Z600" s="466"/>
      <c r="AA600" s="466"/>
      <c r="AB600" s="491"/>
      <c r="AC600" s="473"/>
      <c r="AD600" s="74"/>
    </row>
    <row r="601" spans="1:30" ht="18" hidden="1" customHeight="1">
      <c r="A601" s="111"/>
      <c r="B601" s="99"/>
      <c r="C601" s="100"/>
      <c r="D601" s="42"/>
      <c r="E601" s="42"/>
      <c r="F601" s="42"/>
      <c r="G601" s="42"/>
      <c r="H601" s="286"/>
      <c r="I601" s="286"/>
      <c r="J601" s="145"/>
      <c r="K601" s="78">
        <f t="shared" si="57"/>
        <v>0</v>
      </c>
      <c r="L601" s="78">
        <f t="shared" si="58"/>
        <v>0</v>
      </c>
      <c r="M601" s="45">
        <f t="shared" si="59"/>
        <v>0</v>
      </c>
      <c r="N601" s="480"/>
      <c r="O601" s="464"/>
      <c r="P601" s="458"/>
      <c r="Q601" s="464"/>
      <c r="R601" s="458"/>
      <c r="S601" s="462"/>
      <c r="T601" s="464"/>
      <c r="U601" s="462"/>
      <c r="V601" s="460"/>
      <c r="W601" s="462"/>
      <c r="X601" s="464"/>
      <c r="Y601" s="458"/>
      <c r="Z601" s="466"/>
      <c r="AA601" s="466"/>
      <c r="AB601" s="491"/>
      <c r="AC601" s="473"/>
      <c r="AD601" s="74"/>
    </row>
    <row r="602" spans="1:30" ht="18" hidden="1" customHeight="1">
      <c r="A602" s="111"/>
      <c r="B602" s="99"/>
      <c r="C602" s="100"/>
      <c r="D602" s="42"/>
      <c r="E602" s="42"/>
      <c r="F602" s="42"/>
      <c r="G602" s="42"/>
      <c r="H602" s="286"/>
      <c r="I602" s="286"/>
      <c r="J602" s="145"/>
      <c r="K602" s="78">
        <f t="shared" si="57"/>
        <v>0</v>
      </c>
      <c r="L602" s="78">
        <f t="shared" si="58"/>
        <v>0</v>
      </c>
      <c r="M602" s="45">
        <f t="shared" si="59"/>
        <v>0</v>
      </c>
      <c r="N602" s="480"/>
      <c r="O602" s="464"/>
      <c r="P602" s="458"/>
      <c r="Q602" s="464"/>
      <c r="R602" s="458"/>
      <c r="S602" s="462"/>
      <c r="T602" s="464"/>
      <c r="U602" s="462"/>
      <c r="V602" s="460"/>
      <c r="W602" s="462"/>
      <c r="X602" s="464"/>
      <c r="Y602" s="458"/>
      <c r="Z602" s="466"/>
      <c r="AA602" s="466"/>
      <c r="AB602" s="491"/>
      <c r="AC602" s="473"/>
      <c r="AD602" s="74"/>
    </row>
    <row r="603" spans="1:30" ht="18" customHeight="1">
      <c r="A603" s="94">
        <v>29</v>
      </c>
      <c r="B603" s="82" t="s">
        <v>217</v>
      </c>
      <c r="C603" s="91" t="s">
        <v>218</v>
      </c>
      <c r="D603" s="42">
        <v>71400119904</v>
      </c>
      <c r="E603" s="42" t="s">
        <v>341</v>
      </c>
      <c r="F603" s="42" t="s">
        <v>342</v>
      </c>
      <c r="G603" s="42">
        <v>1</v>
      </c>
      <c r="H603" s="286">
        <v>60</v>
      </c>
      <c r="I603" s="286">
        <v>30</v>
      </c>
      <c r="J603" s="145">
        <v>45</v>
      </c>
      <c r="K603" s="78">
        <f t="shared" si="57"/>
        <v>1.2</v>
      </c>
      <c r="L603" s="78">
        <f t="shared" si="58"/>
        <v>1.2</v>
      </c>
      <c r="M603" s="45">
        <f t="shared" si="59"/>
        <v>99</v>
      </c>
      <c r="N603" s="479"/>
      <c r="O603" s="463"/>
      <c r="P603" s="457">
        <f>SUM(M603:M612)+N603+O603</f>
        <v>162</v>
      </c>
      <c r="Q603" s="463"/>
      <c r="R603" s="457"/>
      <c r="S603" s="461"/>
      <c r="T603" s="463"/>
      <c r="U603" s="461"/>
      <c r="V603" s="459"/>
      <c r="W603" s="461"/>
      <c r="X603" s="463"/>
      <c r="Y603" s="457"/>
      <c r="Z603" s="465"/>
      <c r="AA603" s="465"/>
      <c r="AB603" s="483"/>
      <c r="AC603" s="472">
        <f t="shared" ref="AC603" si="60">P603</f>
        <v>162</v>
      </c>
      <c r="AD603" s="74"/>
    </row>
    <row r="604" spans="1:30" ht="18" customHeight="1">
      <c r="A604" s="111"/>
      <c r="B604" s="99"/>
      <c r="C604" s="100"/>
      <c r="D604" s="42"/>
      <c r="E604" s="42" t="s">
        <v>276</v>
      </c>
      <c r="F604" s="42" t="s">
        <v>233</v>
      </c>
      <c r="G604" s="42">
        <v>1</v>
      </c>
      <c r="H604" s="286">
        <v>30</v>
      </c>
      <c r="I604" s="286">
        <v>30</v>
      </c>
      <c r="J604" s="145">
        <v>40</v>
      </c>
      <c r="K604" s="78">
        <f t="shared" si="57"/>
        <v>1.2</v>
      </c>
      <c r="L604" s="78">
        <f t="shared" si="58"/>
        <v>1.2</v>
      </c>
      <c r="M604" s="45">
        <f t="shared" si="59"/>
        <v>63</v>
      </c>
      <c r="N604" s="480"/>
      <c r="O604" s="464"/>
      <c r="P604" s="458"/>
      <c r="Q604" s="464"/>
      <c r="R604" s="458"/>
      <c r="S604" s="462"/>
      <c r="T604" s="464"/>
      <c r="U604" s="462"/>
      <c r="V604" s="460"/>
      <c r="W604" s="462"/>
      <c r="X604" s="464"/>
      <c r="Y604" s="458"/>
      <c r="Z604" s="466"/>
      <c r="AA604" s="466"/>
      <c r="AB604" s="491"/>
      <c r="AC604" s="473"/>
      <c r="AD604" s="74"/>
    </row>
    <row r="605" spans="1:30" ht="18" hidden="1" customHeight="1">
      <c r="A605" s="111"/>
      <c r="B605" s="99"/>
      <c r="C605" s="100"/>
      <c r="D605" s="42"/>
      <c r="E605" s="42"/>
      <c r="F605" s="42"/>
      <c r="G605" s="42"/>
      <c r="H605" s="286"/>
      <c r="I605" s="286"/>
      <c r="J605" s="145"/>
      <c r="K605" s="78">
        <f t="shared" si="57"/>
        <v>0</v>
      </c>
      <c r="L605" s="78">
        <f t="shared" si="58"/>
        <v>0</v>
      </c>
      <c r="M605" s="45">
        <f t="shared" si="59"/>
        <v>0</v>
      </c>
      <c r="N605" s="480"/>
      <c r="O605" s="464"/>
      <c r="P605" s="458"/>
      <c r="Q605" s="464"/>
      <c r="R605" s="458"/>
      <c r="S605" s="462"/>
      <c r="T605" s="464"/>
      <c r="U605" s="462"/>
      <c r="V605" s="460"/>
      <c r="W605" s="462"/>
      <c r="X605" s="464"/>
      <c r="Y605" s="458"/>
      <c r="Z605" s="466"/>
      <c r="AA605" s="466"/>
      <c r="AB605" s="491"/>
      <c r="AC605" s="473"/>
      <c r="AD605" s="74"/>
    </row>
    <row r="606" spans="1:30" ht="18" hidden="1" customHeight="1">
      <c r="A606" s="111"/>
      <c r="B606" s="99"/>
      <c r="C606" s="100"/>
      <c r="D606" s="42"/>
      <c r="E606" s="42"/>
      <c r="F606" s="42"/>
      <c r="G606" s="42"/>
      <c r="H606" s="286"/>
      <c r="I606" s="286"/>
      <c r="J606" s="145"/>
      <c r="K606" s="78">
        <f t="shared" si="57"/>
        <v>0</v>
      </c>
      <c r="L606" s="78">
        <f t="shared" si="58"/>
        <v>0</v>
      </c>
      <c r="M606" s="45">
        <f t="shared" si="59"/>
        <v>0</v>
      </c>
      <c r="N606" s="480"/>
      <c r="O606" s="464"/>
      <c r="P606" s="458"/>
      <c r="Q606" s="464"/>
      <c r="R606" s="458"/>
      <c r="S606" s="462"/>
      <c r="T606" s="464"/>
      <c r="U606" s="462"/>
      <c r="V606" s="460"/>
      <c r="W606" s="462"/>
      <c r="X606" s="464"/>
      <c r="Y606" s="458"/>
      <c r="Z606" s="466"/>
      <c r="AA606" s="466"/>
      <c r="AB606" s="491"/>
      <c r="AC606" s="473"/>
      <c r="AD606" s="74"/>
    </row>
    <row r="607" spans="1:30" ht="18" hidden="1" customHeight="1">
      <c r="A607" s="111"/>
      <c r="B607" s="99"/>
      <c r="C607" s="100"/>
      <c r="D607" s="42"/>
      <c r="E607" s="42"/>
      <c r="F607" s="42"/>
      <c r="G607" s="42"/>
      <c r="H607" s="286"/>
      <c r="I607" s="286"/>
      <c r="J607" s="145"/>
      <c r="K607" s="78">
        <f t="shared" si="57"/>
        <v>0</v>
      </c>
      <c r="L607" s="78">
        <f t="shared" si="58"/>
        <v>0</v>
      </c>
      <c r="M607" s="45">
        <f t="shared" si="59"/>
        <v>0</v>
      </c>
      <c r="N607" s="480"/>
      <c r="O607" s="464"/>
      <c r="P607" s="458"/>
      <c r="Q607" s="464"/>
      <c r="R607" s="458"/>
      <c r="S607" s="462"/>
      <c r="T607" s="464"/>
      <c r="U607" s="462"/>
      <c r="V607" s="460"/>
      <c r="W607" s="462"/>
      <c r="X607" s="464"/>
      <c r="Y607" s="458"/>
      <c r="Z607" s="466"/>
      <c r="AA607" s="466"/>
      <c r="AB607" s="491"/>
      <c r="AC607" s="473"/>
      <c r="AD607" s="74"/>
    </row>
    <row r="608" spans="1:30" ht="18" hidden="1" customHeight="1">
      <c r="A608" s="111"/>
      <c r="B608" s="99"/>
      <c r="C608" s="100"/>
      <c r="D608" s="42"/>
      <c r="E608" s="42"/>
      <c r="F608" s="42"/>
      <c r="G608" s="42"/>
      <c r="H608" s="286"/>
      <c r="I608" s="286"/>
      <c r="J608" s="145"/>
      <c r="K608" s="78">
        <f t="shared" si="57"/>
        <v>0</v>
      </c>
      <c r="L608" s="78">
        <f t="shared" si="58"/>
        <v>0</v>
      </c>
      <c r="M608" s="45">
        <f t="shared" si="59"/>
        <v>0</v>
      </c>
      <c r="N608" s="480"/>
      <c r="O608" s="464"/>
      <c r="P608" s="458"/>
      <c r="Q608" s="464"/>
      <c r="R608" s="458"/>
      <c r="S608" s="462"/>
      <c r="T608" s="464"/>
      <c r="U608" s="462"/>
      <c r="V608" s="460"/>
      <c r="W608" s="462"/>
      <c r="X608" s="464"/>
      <c r="Y608" s="458"/>
      <c r="Z608" s="466"/>
      <c r="AA608" s="466"/>
      <c r="AB608" s="491"/>
      <c r="AC608" s="473"/>
      <c r="AD608" s="74"/>
    </row>
    <row r="609" spans="1:30" ht="18" hidden="1" customHeight="1">
      <c r="A609" s="111"/>
      <c r="B609" s="99"/>
      <c r="C609" s="100"/>
      <c r="D609" s="42"/>
      <c r="E609" s="42"/>
      <c r="F609" s="42"/>
      <c r="G609" s="42"/>
      <c r="H609" s="286"/>
      <c r="I609" s="286"/>
      <c r="J609" s="145"/>
      <c r="K609" s="78">
        <f t="shared" si="57"/>
        <v>0</v>
      </c>
      <c r="L609" s="78">
        <f t="shared" si="58"/>
        <v>0</v>
      </c>
      <c r="M609" s="45">
        <f t="shared" si="59"/>
        <v>0</v>
      </c>
      <c r="N609" s="480"/>
      <c r="O609" s="464"/>
      <c r="P609" s="458"/>
      <c r="Q609" s="464"/>
      <c r="R609" s="458"/>
      <c r="S609" s="462"/>
      <c r="T609" s="464"/>
      <c r="U609" s="462"/>
      <c r="V609" s="460"/>
      <c r="W609" s="462"/>
      <c r="X609" s="464"/>
      <c r="Y609" s="458"/>
      <c r="Z609" s="466"/>
      <c r="AA609" s="466"/>
      <c r="AB609" s="491"/>
      <c r="AC609" s="473"/>
      <c r="AD609" s="74"/>
    </row>
    <row r="610" spans="1:30" ht="18" hidden="1" customHeight="1">
      <c r="A610" s="111"/>
      <c r="B610" s="99"/>
      <c r="C610" s="100"/>
      <c r="D610" s="42"/>
      <c r="E610" s="42"/>
      <c r="F610" s="42"/>
      <c r="G610" s="42"/>
      <c r="H610" s="286"/>
      <c r="I610" s="286"/>
      <c r="J610" s="145"/>
      <c r="K610" s="78">
        <f t="shared" si="57"/>
        <v>0</v>
      </c>
      <c r="L610" s="78">
        <f t="shared" si="58"/>
        <v>0</v>
      </c>
      <c r="M610" s="45">
        <f t="shared" si="59"/>
        <v>0</v>
      </c>
      <c r="N610" s="480"/>
      <c r="O610" s="464"/>
      <c r="P610" s="458"/>
      <c r="Q610" s="464"/>
      <c r="R610" s="458"/>
      <c r="S610" s="462"/>
      <c r="T610" s="464"/>
      <c r="U610" s="462"/>
      <c r="V610" s="460"/>
      <c r="W610" s="462"/>
      <c r="X610" s="464"/>
      <c r="Y610" s="458"/>
      <c r="Z610" s="466"/>
      <c r="AA610" s="466"/>
      <c r="AB610" s="491"/>
      <c r="AC610" s="473"/>
      <c r="AD610" s="74"/>
    </row>
    <row r="611" spans="1:30" ht="18" hidden="1" customHeight="1">
      <c r="A611" s="111"/>
      <c r="B611" s="99"/>
      <c r="C611" s="100"/>
      <c r="D611" s="42"/>
      <c r="E611" s="42"/>
      <c r="F611" s="42"/>
      <c r="G611" s="42"/>
      <c r="H611" s="286"/>
      <c r="I611" s="286"/>
      <c r="J611" s="145"/>
      <c r="K611" s="78">
        <f t="shared" si="57"/>
        <v>0</v>
      </c>
      <c r="L611" s="78">
        <f t="shared" si="58"/>
        <v>0</v>
      </c>
      <c r="M611" s="45">
        <f t="shared" si="59"/>
        <v>0</v>
      </c>
      <c r="N611" s="480"/>
      <c r="O611" s="464"/>
      <c r="P611" s="458"/>
      <c r="Q611" s="464"/>
      <c r="R611" s="458"/>
      <c r="S611" s="462"/>
      <c r="T611" s="464"/>
      <c r="U611" s="462"/>
      <c r="V611" s="460"/>
      <c r="W611" s="462"/>
      <c r="X611" s="464"/>
      <c r="Y611" s="458"/>
      <c r="Z611" s="466"/>
      <c r="AA611" s="466"/>
      <c r="AB611" s="491"/>
      <c r="AC611" s="473"/>
      <c r="AD611" s="74"/>
    </row>
    <row r="612" spans="1:30" ht="18" hidden="1" customHeight="1">
      <c r="A612" s="111"/>
      <c r="B612" s="99"/>
      <c r="C612" s="100"/>
      <c r="D612" s="42"/>
      <c r="E612" s="42"/>
      <c r="F612" s="42"/>
      <c r="G612" s="42"/>
      <c r="H612" s="286"/>
      <c r="I612" s="286"/>
      <c r="J612" s="145"/>
      <c r="K612" s="78">
        <f t="shared" si="57"/>
        <v>0</v>
      </c>
      <c r="L612" s="78">
        <f t="shared" si="58"/>
        <v>0</v>
      </c>
      <c r="M612" s="45">
        <f t="shared" si="59"/>
        <v>0</v>
      </c>
      <c r="N612" s="480"/>
      <c r="O612" s="464"/>
      <c r="P612" s="458"/>
      <c r="Q612" s="464"/>
      <c r="R612" s="458"/>
      <c r="S612" s="462"/>
      <c r="T612" s="464"/>
      <c r="U612" s="462"/>
      <c r="V612" s="460"/>
      <c r="W612" s="462"/>
      <c r="X612" s="464"/>
      <c r="Y612" s="458"/>
      <c r="Z612" s="466"/>
      <c r="AA612" s="466"/>
      <c r="AB612" s="491"/>
      <c r="AC612" s="473"/>
      <c r="AD612" s="74"/>
    </row>
    <row r="613" spans="1:30" ht="18" customHeight="1">
      <c r="A613" s="94">
        <v>30</v>
      </c>
      <c r="B613" s="82" t="s">
        <v>301</v>
      </c>
      <c r="C613" s="91" t="s">
        <v>302</v>
      </c>
      <c r="D613" s="42">
        <v>71400119913</v>
      </c>
      <c r="E613" s="42" t="s">
        <v>159</v>
      </c>
      <c r="F613" s="42" t="s">
        <v>303</v>
      </c>
      <c r="G613" s="42" t="s">
        <v>304</v>
      </c>
      <c r="H613" s="286">
        <v>30</v>
      </c>
      <c r="I613" s="286">
        <v>60</v>
      </c>
      <c r="J613" s="145">
        <v>49</v>
      </c>
      <c r="K613" s="78">
        <f t="shared" si="57"/>
        <v>1.2</v>
      </c>
      <c r="L613" s="78">
        <f t="shared" si="58"/>
        <v>1.2</v>
      </c>
      <c r="M613" s="45">
        <f t="shared" si="59"/>
        <v>90</v>
      </c>
      <c r="N613" s="479"/>
      <c r="O613" s="463"/>
      <c r="P613" s="457">
        <f>SUM(M613:M622)+N613+O613</f>
        <v>90</v>
      </c>
      <c r="Q613" s="463"/>
      <c r="R613" s="457"/>
      <c r="S613" s="461"/>
      <c r="T613" s="463"/>
      <c r="U613" s="461"/>
      <c r="V613" s="459"/>
      <c r="W613" s="461"/>
      <c r="X613" s="463"/>
      <c r="Y613" s="457"/>
      <c r="Z613" s="465"/>
      <c r="AA613" s="465"/>
      <c r="AB613" s="483"/>
      <c r="AC613" s="472">
        <f t="shared" ref="AC613" si="61">P613</f>
        <v>90</v>
      </c>
      <c r="AD613" s="74"/>
    </row>
    <row r="614" spans="1:30" ht="18" hidden="1" customHeight="1">
      <c r="A614" s="111"/>
      <c r="B614" s="99"/>
      <c r="C614" s="100"/>
      <c r="D614" s="42"/>
      <c r="E614" s="42"/>
      <c r="F614" s="42"/>
      <c r="G614" s="42"/>
      <c r="H614" s="286"/>
      <c r="I614" s="286"/>
      <c r="J614" s="145"/>
      <c r="K614" s="78">
        <f t="shared" si="57"/>
        <v>0</v>
      </c>
      <c r="L614" s="78">
        <f t="shared" si="58"/>
        <v>0</v>
      </c>
      <c r="M614" s="45">
        <f t="shared" si="59"/>
        <v>0</v>
      </c>
      <c r="N614" s="480"/>
      <c r="O614" s="464"/>
      <c r="P614" s="458"/>
      <c r="Q614" s="464"/>
      <c r="R614" s="458"/>
      <c r="S614" s="462"/>
      <c r="T614" s="464"/>
      <c r="U614" s="462"/>
      <c r="V614" s="460"/>
      <c r="W614" s="462"/>
      <c r="X614" s="464"/>
      <c r="Y614" s="458"/>
      <c r="Z614" s="466"/>
      <c r="AA614" s="466"/>
      <c r="AB614" s="491"/>
      <c r="AC614" s="473"/>
      <c r="AD614" s="74"/>
    </row>
    <row r="615" spans="1:30" ht="18" hidden="1" customHeight="1">
      <c r="A615" s="111"/>
      <c r="B615" s="99"/>
      <c r="C615" s="100"/>
      <c r="D615" s="42"/>
      <c r="E615" s="42"/>
      <c r="F615" s="42"/>
      <c r="G615" s="42"/>
      <c r="H615" s="286"/>
      <c r="I615" s="286"/>
      <c r="J615" s="145"/>
      <c r="K615" s="78">
        <f t="shared" si="57"/>
        <v>0</v>
      </c>
      <c r="L615" s="78">
        <f t="shared" si="58"/>
        <v>0</v>
      </c>
      <c r="M615" s="45">
        <f t="shared" si="59"/>
        <v>0</v>
      </c>
      <c r="N615" s="480"/>
      <c r="O615" s="464"/>
      <c r="P615" s="458"/>
      <c r="Q615" s="464"/>
      <c r="R615" s="458"/>
      <c r="S615" s="462"/>
      <c r="T615" s="464"/>
      <c r="U615" s="462"/>
      <c r="V615" s="460"/>
      <c r="W615" s="462"/>
      <c r="X615" s="464"/>
      <c r="Y615" s="458"/>
      <c r="Z615" s="466"/>
      <c r="AA615" s="466"/>
      <c r="AB615" s="491"/>
      <c r="AC615" s="473"/>
      <c r="AD615" s="74"/>
    </row>
    <row r="616" spans="1:30" ht="18" hidden="1" customHeight="1">
      <c r="A616" s="111"/>
      <c r="B616" s="99"/>
      <c r="C616" s="100"/>
      <c r="D616" s="42"/>
      <c r="E616" s="42"/>
      <c r="F616" s="42"/>
      <c r="G616" s="42"/>
      <c r="H616" s="286"/>
      <c r="I616" s="286"/>
      <c r="J616" s="145"/>
      <c r="K616" s="78">
        <f t="shared" si="57"/>
        <v>0</v>
      </c>
      <c r="L616" s="78">
        <f t="shared" si="58"/>
        <v>0</v>
      </c>
      <c r="M616" s="45">
        <f t="shared" si="59"/>
        <v>0</v>
      </c>
      <c r="N616" s="480"/>
      <c r="O616" s="464"/>
      <c r="P616" s="458"/>
      <c r="Q616" s="464"/>
      <c r="R616" s="458"/>
      <c r="S616" s="462"/>
      <c r="T616" s="464"/>
      <c r="U616" s="462"/>
      <c r="V616" s="460"/>
      <c r="W616" s="462"/>
      <c r="X616" s="464"/>
      <c r="Y616" s="458"/>
      <c r="Z616" s="466"/>
      <c r="AA616" s="466"/>
      <c r="AB616" s="491"/>
      <c r="AC616" s="473"/>
      <c r="AD616" s="74"/>
    </row>
    <row r="617" spans="1:30" ht="18" hidden="1" customHeight="1">
      <c r="A617" s="111"/>
      <c r="B617" s="99"/>
      <c r="C617" s="100"/>
      <c r="D617" s="42"/>
      <c r="E617" s="42"/>
      <c r="F617" s="42"/>
      <c r="G617" s="42"/>
      <c r="H617" s="286"/>
      <c r="I617" s="286"/>
      <c r="J617" s="145"/>
      <c r="K617" s="78">
        <f t="shared" si="57"/>
        <v>0</v>
      </c>
      <c r="L617" s="78">
        <f t="shared" si="58"/>
        <v>0</v>
      </c>
      <c r="M617" s="45">
        <f t="shared" si="59"/>
        <v>0</v>
      </c>
      <c r="N617" s="480"/>
      <c r="O617" s="464"/>
      <c r="P617" s="458"/>
      <c r="Q617" s="464"/>
      <c r="R617" s="458"/>
      <c r="S617" s="462"/>
      <c r="T617" s="464"/>
      <c r="U617" s="462"/>
      <c r="V617" s="460"/>
      <c r="W617" s="462"/>
      <c r="X617" s="464"/>
      <c r="Y617" s="458"/>
      <c r="Z617" s="466"/>
      <c r="AA617" s="466"/>
      <c r="AB617" s="491"/>
      <c r="AC617" s="473"/>
      <c r="AD617" s="74"/>
    </row>
    <row r="618" spans="1:30" ht="18" hidden="1" customHeight="1">
      <c r="A618" s="111"/>
      <c r="B618" s="99"/>
      <c r="C618" s="100"/>
      <c r="D618" s="42"/>
      <c r="E618" s="42"/>
      <c r="F618" s="42"/>
      <c r="G618" s="42"/>
      <c r="H618" s="286"/>
      <c r="I618" s="286"/>
      <c r="J618" s="145"/>
      <c r="K618" s="78">
        <f t="shared" si="57"/>
        <v>0</v>
      </c>
      <c r="L618" s="78">
        <f t="shared" si="58"/>
        <v>0</v>
      </c>
      <c r="M618" s="45">
        <f t="shared" si="59"/>
        <v>0</v>
      </c>
      <c r="N618" s="480"/>
      <c r="O618" s="464"/>
      <c r="P618" s="458"/>
      <c r="Q618" s="464"/>
      <c r="R618" s="458"/>
      <c r="S618" s="462"/>
      <c r="T618" s="464"/>
      <c r="U618" s="462"/>
      <c r="V618" s="460"/>
      <c r="W618" s="462"/>
      <c r="X618" s="464"/>
      <c r="Y618" s="458"/>
      <c r="Z618" s="466"/>
      <c r="AA618" s="466"/>
      <c r="AB618" s="491"/>
      <c r="AC618" s="473"/>
      <c r="AD618" s="74"/>
    </row>
    <row r="619" spans="1:30" ht="18" hidden="1" customHeight="1">
      <c r="A619" s="111"/>
      <c r="B619" s="99"/>
      <c r="C619" s="100"/>
      <c r="D619" s="42"/>
      <c r="E619" s="42"/>
      <c r="F619" s="42"/>
      <c r="G619" s="42"/>
      <c r="H619" s="286"/>
      <c r="I619" s="286"/>
      <c r="J619" s="145"/>
      <c r="K619" s="78">
        <f t="shared" si="57"/>
        <v>0</v>
      </c>
      <c r="L619" s="78">
        <f t="shared" si="58"/>
        <v>0</v>
      </c>
      <c r="M619" s="45">
        <f t="shared" si="59"/>
        <v>0</v>
      </c>
      <c r="N619" s="480"/>
      <c r="O619" s="464"/>
      <c r="P619" s="458"/>
      <c r="Q619" s="464"/>
      <c r="R619" s="458"/>
      <c r="S619" s="462"/>
      <c r="T619" s="464"/>
      <c r="U619" s="462"/>
      <c r="V619" s="460"/>
      <c r="W619" s="462"/>
      <c r="X619" s="464"/>
      <c r="Y619" s="458"/>
      <c r="Z619" s="466"/>
      <c r="AA619" s="466"/>
      <c r="AB619" s="491"/>
      <c r="AC619" s="473"/>
      <c r="AD619" s="74"/>
    </row>
    <row r="620" spans="1:30" ht="18" hidden="1" customHeight="1">
      <c r="A620" s="111"/>
      <c r="B620" s="99"/>
      <c r="C620" s="100"/>
      <c r="D620" s="42"/>
      <c r="E620" s="42"/>
      <c r="F620" s="42"/>
      <c r="G620" s="42"/>
      <c r="H620" s="286"/>
      <c r="I620" s="286"/>
      <c r="J620" s="145"/>
      <c r="K620" s="78">
        <f t="shared" ref="K620:K683" si="62">IF(OR(LEFT(E620,2)="ĐA",LEFT(E620,2)="DA",LEFT(E620,5)="Đồ án",LEFT(E620,5)="Đồán ",LEFT(E620,9)="Sinh hoạt",LEFT(E620,9)="sinh hoạt",LEFT(E620,6)="Cố vấn",LEFT(E620,6)="cố vấn",LEFT(E620,4)="cvht",LEFT(E620,4)="CVHT",LEFT(E620,4)="shcn",LEFT(E620,4)="SHCN"),0,(IF(AND(H620&gt;0,J620&gt;0),IF(J620&gt;60,1.3,IF(J620&gt;35,1.2,1)),0)))</f>
        <v>0</v>
      </c>
      <c r="L620" s="78">
        <f t="shared" ref="L620:L683" si="63">IF(OR(LEFT(E620,2)="ĐA",LEFT(E620,2)="DA",LEFT(E620,5)="Đồ án",LEFT(E620,5)="Đồán "),0,IF(AND(J620&gt;0,I620&gt;0),IF(AND(OR(LEFT(E620,4)="GDQP",LEFT(E620,4)="gdqp",LEFT(E620,19)="Giáo dục quốc phòng"),J620&gt;50),1.3,IF(J620&gt;35,1.2,IF(J620&gt;29,1.1,1))),0))</f>
        <v>0</v>
      </c>
      <c r="M620" s="45">
        <f t="shared" ref="M620:M683" si="64">ROUND(IF(OR(LEFT(E620,2)="ĐA",LEFT(E620,2)="DA",LEFT(E620,5)="Đồ án",LEFT(E620,5)="Đồán "),J620*0.5,(IF(H620&gt;0,H620*K620,"0")+IF(I620&gt;0,(I620*0.75)*L620,"0"))),1)</f>
        <v>0</v>
      </c>
      <c r="N620" s="480"/>
      <c r="O620" s="464"/>
      <c r="P620" s="458"/>
      <c r="Q620" s="464"/>
      <c r="R620" s="458"/>
      <c r="S620" s="462"/>
      <c r="T620" s="464"/>
      <c r="U620" s="462"/>
      <c r="V620" s="460"/>
      <c r="W620" s="462"/>
      <c r="X620" s="464"/>
      <c r="Y620" s="458"/>
      <c r="Z620" s="466"/>
      <c r="AA620" s="466"/>
      <c r="AB620" s="491"/>
      <c r="AC620" s="473"/>
      <c r="AD620" s="74"/>
    </row>
    <row r="621" spans="1:30" ht="18" hidden="1" customHeight="1">
      <c r="A621" s="111"/>
      <c r="B621" s="99"/>
      <c r="C621" s="100"/>
      <c r="D621" s="42"/>
      <c r="E621" s="42"/>
      <c r="F621" s="42"/>
      <c r="G621" s="42"/>
      <c r="H621" s="286"/>
      <c r="I621" s="286"/>
      <c r="J621" s="145"/>
      <c r="K621" s="78">
        <f t="shared" si="62"/>
        <v>0</v>
      </c>
      <c r="L621" s="78">
        <f t="shared" si="63"/>
        <v>0</v>
      </c>
      <c r="M621" s="45">
        <f t="shared" si="64"/>
        <v>0</v>
      </c>
      <c r="N621" s="480"/>
      <c r="O621" s="464"/>
      <c r="P621" s="458"/>
      <c r="Q621" s="464"/>
      <c r="R621" s="458"/>
      <c r="S621" s="462"/>
      <c r="T621" s="464"/>
      <c r="U621" s="462"/>
      <c r="V621" s="460"/>
      <c r="W621" s="462"/>
      <c r="X621" s="464"/>
      <c r="Y621" s="458"/>
      <c r="Z621" s="466"/>
      <c r="AA621" s="466"/>
      <c r="AB621" s="491"/>
      <c r="AC621" s="473"/>
      <c r="AD621" s="74"/>
    </row>
    <row r="622" spans="1:30" ht="18" hidden="1" customHeight="1">
      <c r="A622" s="111"/>
      <c r="B622" s="99"/>
      <c r="C622" s="100"/>
      <c r="D622" s="42"/>
      <c r="E622" s="42"/>
      <c r="F622" s="42"/>
      <c r="G622" s="42"/>
      <c r="H622" s="286"/>
      <c r="I622" s="286"/>
      <c r="J622" s="145"/>
      <c r="K622" s="78">
        <f t="shared" si="62"/>
        <v>0</v>
      </c>
      <c r="L622" s="78">
        <f t="shared" si="63"/>
        <v>0</v>
      </c>
      <c r="M622" s="45">
        <f t="shared" si="64"/>
        <v>0</v>
      </c>
      <c r="N622" s="480"/>
      <c r="O622" s="464"/>
      <c r="P622" s="458"/>
      <c r="Q622" s="464"/>
      <c r="R622" s="458"/>
      <c r="S622" s="462"/>
      <c r="T622" s="464"/>
      <c r="U622" s="462"/>
      <c r="V622" s="460"/>
      <c r="W622" s="462"/>
      <c r="X622" s="464"/>
      <c r="Y622" s="458"/>
      <c r="Z622" s="466"/>
      <c r="AA622" s="466"/>
      <c r="AB622" s="491"/>
      <c r="AC622" s="473"/>
      <c r="AD622" s="74"/>
    </row>
    <row r="623" spans="1:30" ht="18" customHeight="1">
      <c r="A623" s="94">
        <v>31</v>
      </c>
      <c r="B623" s="82" t="s">
        <v>219</v>
      </c>
      <c r="C623" s="91" t="s">
        <v>43</v>
      </c>
      <c r="D623" s="42"/>
      <c r="E623" s="43" t="s">
        <v>159</v>
      </c>
      <c r="F623" s="44" t="s">
        <v>419</v>
      </c>
      <c r="G623" s="143">
        <v>2</v>
      </c>
      <c r="H623" s="275">
        <v>30</v>
      </c>
      <c r="I623" s="275">
        <v>60</v>
      </c>
      <c r="J623" s="145">
        <v>40</v>
      </c>
      <c r="K623" s="78">
        <f t="shared" si="62"/>
        <v>1.2</v>
      </c>
      <c r="L623" s="78">
        <f t="shared" si="63"/>
        <v>1.2</v>
      </c>
      <c r="M623" s="45">
        <f t="shared" si="64"/>
        <v>90</v>
      </c>
      <c r="N623" s="479">
        <v>64.5</v>
      </c>
      <c r="O623" s="463"/>
      <c r="P623" s="457">
        <f>SUM(M623:M632)+N623+O623</f>
        <v>154.5</v>
      </c>
      <c r="Q623" s="463"/>
      <c r="R623" s="457"/>
      <c r="S623" s="461"/>
      <c r="T623" s="463"/>
      <c r="U623" s="461"/>
      <c r="V623" s="459"/>
      <c r="W623" s="461"/>
      <c r="X623" s="463"/>
      <c r="Y623" s="457"/>
      <c r="Z623" s="465"/>
      <c r="AA623" s="465"/>
      <c r="AB623" s="483"/>
      <c r="AC623" s="472">
        <f t="shared" ref="AC623" si="65">P623</f>
        <v>154.5</v>
      </c>
      <c r="AD623" s="74"/>
    </row>
    <row r="624" spans="1:30" ht="18" customHeight="1">
      <c r="A624" s="111"/>
      <c r="B624" s="99"/>
      <c r="C624" s="100"/>
      <c r="D624" s="42"/>
      <c r="E624" s="116" t="s">
        <v>171</v>
      </c>
      <c r="F624" s="42" t="s">
        <v>331</v>
      </c>
      <c r="G624" s="42"/>
      <c r="H624" s="286"/>
      <c r="I624" s="286"/>
      <c r="J624" s="145"/>
      <c r="K624" s="78">
        <f t="shared" si="62"/>
        <v>0</v>
      </c>
      <c r="L624" s="78">
        <f t="shared" si="63"/>
        <v>0</v>
      </c>
      <c r="M624" s="45">
        <f t="shared" si="64"/>
        <v>0</v>
      </c>
      <c r="N624" s="480"/>
      <c r="O624" s="464"/>
      <c r="P624" s="458"/>
      <c r="Q624" s="464"/>
      <c r="R624" s="458"/>
      <c r="S624" s="462"/>
      <c r="T624" s="464"/>
      <c r="U624" s="462"/>
      <c r="V624" s="460"/>
      <c r="W624" s="462"/>
      <c r="X624" s="464"/>
      <c r="Y624" s="458"/>
      <c r="Z624" s="466"/>
      <c r="AA624" s="466"/>
      <c r="AB624" s="491"/>
      <c r="AC624" s="473"/>
      <c r="AD624" s="74"/>
    </row>
    <row r="625" spans="1:30" ht="18" hidden="1" customHeight="1">
      <c r="A625" s="111"/>
      <c r="B625" s="99"/>
      <c r="C625" s="100"/>
      <c r="D625" s="42"/>
      <c r="E625" s="42"/>
      <c r="F625" s="42"/>
      <c r="G625" s="42"/>
      <c r="H625" s="286"/>
      <c r="I625" s="286"/>
      <c r="J625" s="145"/>
      <c r="K625" s="78">
        <f t="shared" si="62"/>
        <v>0</v>
      </c>
      <c r="L625" s="78">
        <f t="shared" si="63"/>
        <v>0</v>
      </c>
      <c r="M625" s="45">
        <f t="shared" si="64"/>
        <v>0</v>
      </c>
      <c r="N625" s="480"/>
      <c r="O625" s="464"/>
      <c r="P625" s="458"/>
      <c r="Q625" s="464"/>
      <c r="R625" s="458"/>
      <c r="S625" s="462"/>
      <c r="T625" s="464"/>
      <c r="U625" s="462"/>
      <c r="V625" s="460"/>
      <c r="W625" s="462"/>
      <c r="X625" s="464"/>
      <c r="Y625" s="458"/>
      <c r="Z625" s="466"/>
      <c r="AA625" s="466"/>
      <c r="AB625" s="491"/>
      <c r="AC625" s="473"/>
      <c r="AD625" s="74"/>
    </row>
    <row r="626" spans="1:30" ht="20.25" hidden="1" customHeight="1">
      <c r="A626" s="111"/>
      <c r="B626" s="99"/>
      <c r="C626" s="100"/>
      <c r="D626" s="42"/>
      <c r="E626" s="42"/>
      <c r="F626" s="42"/>
      <c r="G626" s="42"/>
      <c r="H626" s="286"/>
      <c r="I626" s="286"/>
      <c r="J626" s="145"/>
      <c r="K626" s="78">
        <f t="shared" si="62"/>
        <v>0</v>
      </c>
      <c r="L626" s="78">
        <f t="shared" si="63"/>
        <v>0</v>
      </c>
      <c r="M626" s="45">
        <f t="shared" si="64"/>
        <v>0</v>
      </c>
      <c r="N626" s="480"/>
      <c r="O626" s="464"/>
      <c r="P626" s="458"/>
      <c r="Q626" s="464"/>
      <c r="R626" s="458"/>
      <c r="S626" s="462"/>
      <c r="T626" s="464"/>
      <c r="U626" s="462"/>
      <c r="V626" s="460"/>
      <c r="W626" s="462"/>
      <c r="X626" s="464"/>
      <c r="Y626" s="458"/>
      <c r="Z626" s="466"/>
      <c r="AA626" s="466"/>
      <c r="AB626" s="491"/>
      <c r="AC626" s="473"/>
      <c r="AD626" s="74"/>
    </row>
    <row r="627" spans="1:30" ht="18" hidden="1" customHeight="1">
      <c r="A627" s="111"/>
      <c r="B627" s="99"/>
      <c r="C627" s="100"/>
      <c r="D627" s="42"/>
      <c r="E627" s="42"/>
      <c r="F627" s="42"/>
      <c r="G627" s="42"/>
      <c r="H627" s="286"/>
      <c r="I627" s="286"/>
      <c r="J627" s="145"/>
      <c r="K627" s="78">
        <f t="shared" si="62"/>
        <v>0</v>
      </c>
      <c r="L627" s="78">
        <f t="shared" si="63"/>
        <v>0</v>
      </c>
      <c r="M627" s="45">
        <f t="shared" si="64"/>
        <v>0</v>
      </c>
      <c r="N627" s="480"/>
      <c r="O627" s="464"/>
      <c r="P627" s="458"/>
      <c r="Q627" s="464"/>
      <c r="R627" s="458"/>
      <c r="S627" s="462"/>
      <c r="T627" s="464"/>
      <c r="U627" s="462"/>
      <c r="V627" s="460"/>
      <c r="W627" s="462"/>
      <c r="X627" s="464"/>
      <c r="Y627" s="458"/>
      <c r="Z627" s="466"/>
      <c r="AA627" s="466"/>
      <c r="AB627" s="491"/>
      <c r="AC627" s="473"/>
      <c r="AD627" s="74"/>
    </row>
    <row r="628" spans="1:30" ht="18" hidden="1" customHeight="1">
      <c r="A628" s="111"/>
      <c r="B628" s="99"/>
      <c r="C628" s="100"/>
      <c r="D628" s="42"/>
      <c r="E628" s="42"/>
      <c r="F628" s="42"/>
      <c r="G628" s="42"/>
      <c r="H628" s="286"/>
      <c r="I628" s="286"/>
      <c r="J628" s="145"/>
      <c r="K628" s="78">
        <f t="shared" si="62"/>
        <v>0</v>
      </c>
      <c r="L628" s="78">
        <f t="shared" si="63"/>
        <v>0</v>
      </c>
      <c r="M628" s="45">
        <f t="shared" si="64"/>
        <v>0</v>
      </c>
      <c r="N628" s="480"/>
      <c r="O628" s="464"/>
      <c r="P628" s="458"/>
      <c r="Q628" s="464"/>
      <c r="R628" s="458"/>
      <c r="S628" s="462"/>
      <c r="T628" s="464"/>
      <c r="U628" s="462"/>
      <c r="V628" s="460"/>
      <c r="W628" s="462"/>
      <c r="X628" s="464"/>
      <c r="Y628" s="458"/>
      <c r="Z628" s="466"/>
      <c r="AA628" s="466"/>
      <c r="AB628" s="491"/>
      <c r="AC628" s="473"/>
      <c r="AD628" s="74"/>
    </row>
    <row r="629" spans="1:30" ht="18" hidden="1" customHeight="1">
      <c r="A629" s="111"/>
      <c r="B629" s="99"/>
      <c r="C629" s="100"/>
      <c r="D629" s="42"/>
      <c r="E629" s="42"/>
      <c r="F629" s="42"/>
      <c r="G629" s="42"/>
      <c r="H629" s="286"/>
      <c r="I629" s="286"/>
      <c r="J629" s="145"/>
      <c r="K629" s="78">
        <f t="shared" si="62"/>
        <v>0</v>
      </c>
      <c r="L629" s="78">
        <f t="shared" si="63"/>
        <v>0</v>
      </c>
      <c r="M629" s="45">
        <f t="shared" si="64"/>
        <v>0</v>
      </c>
      <c r="N629" s="480"/>
      <c r="O629" s="464"/>
      <c r="P629" s="458"/>
      <c r="Q629" s="464"/>
      <c r="R629" s="458"/>
      <c r="S629" s="462"/>
      <c r="T629" s="464"/>
      <c r="U629" s="462"/>
      <c r="V629" s="460"/>
      <c r="W629" s="462"/>
      <c r="X629" s="464"/>
      <c r="Y629" s="458"/>
      <c r="Z629" s="466"/>
      <c r="AA629" s="466"/>
      <c r="AB629" s="491"/>
      <c r="AC629" s="473"/>
      <c r="AD629" s="74"/>
    </row>
    <row r="630" spans="1:30" ht="18" hidden="1" customHeight="1">
      <c r="A630" s="111"/>
      <c r="B630" s="99"/>
      <c r="C630" s="100"/>
      <c r="D630" s="42"/>
      <c r="E630" s="42"/>
      <c r="F630" s="42"/>
      <c r="G630" s="42"/>
      <c r="H630" s="286"/>
      <c r="I630" s="286"/>
      <c r="J630" s="145"/>
      <c r="K630" s="78">
        <f t="shared" si="62"/>
        <v>0</v>
      </c>
      <c r="L630" s="78">
        <f t="shared" si="63"/>
        <v>0</v>
      </c>
      <c r="M630" s="45">
        <f t="shared" si="64"/>
        <v>0</v>
      </c>
      <c r="N630" s="480"/>
      <c r="O630" s="464"/>
      <c r="P630" s="458"/>
      <c r="Q630" s="464"/>
      <c r="R630" s="458"/>
      <c r="S630" s="462"/>
      <c r="T630" s="464"/>
      <c r="U630" s="462"/>
      <c r="V630" s="460"/>
      <c r="W630" s="462"/>
      <c r="X630" s="464"/>
      <c r="Y630" s="458"/>
      <c r="Z630" s="466"/>
      <c r="AA630" s="466"/>
      <c r="AB630" s="491"/>
      <c r="AC630" s="473"/>
      <c r="AD630" s="74"/>
    </row>
    <row r="631" spans="1:30" ht="18" hidden="1" customHeight="1">
      <c r="A631" s="111"/>
      <c r="B631" s="99"/>
      <c r="C631" s="100"/>
      <c r="D631" s="42"/>
      <c r="E631" s="42"/>
      <c r="F631" s="42"/>
      <c r="G631" s="42"/>
      <c r="H631" s="286"/>
      <c r="I631" s="286"/>
      <c r="J631" s="145"/>
      <c r="K631" s="78">
        <f t="shared" si="62"/>
        <v>0</v>
      </c>
      <c r="L631" s="78">
        <f t="shared" si="63"/>
        <v>0</v>
      </c>
      <c r="M631" s="45">
        <f t="shared" si="64"/>
        <v>0</v>
      </c>
      <c r="N631" s="480"/>
      <c r="O631" s="464"/>
      <c r="P631" s="458"/>
      <c r="Q631" s="464"/>
      <c r="R631" s="458"/>
      <c r="S631" s="462"/>
      <c r="T631" s="464"/>
      <c r="U631" s="462"/>
      <c r="V631" s="460"/>
      <c r="W631" s="462"/>
      <c r="X631" s="464"/>
      <c r="Y631" s="458"/>
      <c r="Z631" s="466"/>
      <c r="AA631" s="466"/>
      <c r="AB631" s="491"/>
      <c r="AC631" s="473"/>
      <c r="AD631" s="74"/>
    </row>
    <row r="632" spans="1:30" ht="18" hidden="1" customHeight="1">
      <c r="A632" s="111"/>
      <c r="B632" s="99"/>
      <c r="C632" s="100"/>
      <c r="D632" s="42"/>
      <c r="E632" s="42"/>
      <c r="F632" s="42"/>
      <c r="G632" s="42"/>
      <c r="H632" s="286"/>
      <c r="I632" s="286"/>
      <c r="J632" s="145"/>
      <c r="K632" s="78">
        <f t="shared" si="62"/>
        <v>0</v>
      </c>
      <c r="L632" s="78">
        <f t="shared" si="63"/>
        <v>0</v>
      </c>
      <c r="M632" s="45">
        <f t="shared" si="64"/>
        <v>0</v>
      </c>
      <c r="N632" s="480"/>
      <c r="O632" s="464"/>
      <c r="P632" s="458"/>
      <c r="Q632" s="464"/>
      <c r="R632" s="458"/>
      <c r="S632" s="462"/>
      <c r="T632" s="464"/>
      <c r="U632" s="462"/>
      <c r="V632" s="460"/>
      <c r="W632" s="462"/>
      <c r="X632" s="464"/>
      <c r="Y632" s="458"/>
      <c r="Z632" s="466"/>
      <c r="AA632" s="466"/>
      <c r="AB632" s="491"/>
      <c r="AC632" s="473"/>
      <c r="AD632" s="74"/>
    </row>
    <row r="633" spans="1:30" ht="18" customHeight="1">
      <c r="A633" s="94">
        <v>32</v>
      </c>
      <c r="B633" s="147" t="s">
        <v>210</v>
      </c>
      <c r="C633" s="148" t="s">
        <v>211</v>
      </c>
      <c r="D633" s="149">
        <v>20200013101</v>
      </c>
      <c r="E633" s="150" t="s">
        <v>212</v>
      </c>
      <c r="F633" s="151" t="s">
        <v>195</v>
      </c>
      <c r="G633" s="152">
        <v>1</v>
      </c>
      <c r="H633" s="287">
        <v>30</v>
      </c>
      <c r="I633" s="287"/>
      <c r="J633" s="334">
        <v>55</v>
      </c>
      <c r="K633" s="78">
        <f t="shared" si="62"/>
        <v>1.2</v>
      </c>
      <c r="L633" s="78">
        <f t="shared" si="63"/>
        <v>0</v>
      </c>
      <c r="M633" s="45">
        <f t="shared" si="64"/>
        <v>36</v>
      </c>
      <c r="N633" s="469">
        <v>64.5</v>
      </c>
      <c r="O633" s="469"/>
      <c r="P633" s="457">
        <f>SUM(M633:M642)+N633+O633</f>
        <v>136.5</v>
      </c>
      <c r="Q633" s="463"/>
      <c r="R633" s="457"/>
      <c r="S633" s="467"/>
      <c r="T633" s="469"/>
      <c r="U633" s="467"/>
      <c r="V633" s="469"/>
      <c r="W633" s="467"/>
      <c r="X633" s="469"/>
      <c r="Y633" s="457"/>
      <c r="Z633" s="465"/>
      <c r="AA633" s="465"/>
      <c r="AB633" s="483"/>
      <c r="AC633" s="472">
        <f>P633</f>
        <v>136.5</v>
      </c>
      <c r="AD633" s="74"/>
    </row>
    <row r="634" spans="1:30" ht="18" customHeight="1">
      <c r="A634" s="111"/>
      <c r="B634" s="159"/>
      <c r="C634" s="160"/>
      <c r="D634" s="149"/>
      <c r="E634" s="116" t="s">
        <v>171</v>
      </c>
      <c r="F634" s="167" t="s">
        <v>183</v>
      </c>
      <c r="G634" s="152"/>
      <c r="H634" s="287"/>
      <c r="I634" s="287"/>
      <c r="J634" s="334"/>
      <c r="K634" s="78">
        <f t="shared" si="62"/>
        <v>0</v>
      </c>
      <c r="L634" s="78">
        <f t="shared" si="63"/>
        <v>0</v>
      </c>
      <c r="M634" s="45">
        <f t="shared" si="64"/>
        <v>0</v>
      </c>
      <c r="N634" s="470"/>
      <c r="O634" s="470"/>
      <c r="P634" s="458"/>
      <c r="Q634" s="464"/>
      <c r="R634" s="458"/>
      <c r="S634" s="468"/>
      <c r="T634" s="470"/>
      <c r="U634" s="468"/>
      <c r="V634" s="470"/>
      <c r="W634" s="468"/>
      <c r="X634" s="470"/>
      <c r="Y634" s="458"/>
      <c r="Z634" s="466"/>
      <c r="AA634" s="466"/>
      <c r="AB634" s="491"/>
      <c r="AC634" s="473"/>
      <c r="AD634" s="74"/>
    </row>
    <row r="635" spans="1:30" ht="18" customHeight="1">
      <c r="A635" s="111"/>
      <c r="B635" s="159"/>
      <c r="C635" s="160"/>
      <c r="D635" s="149"/>
      <c r="E635" s="150" t="s">
        <v>212</v>
      </c>
      <c r="F635" s="184" t="s">
        <v>361</v>
      </c>
      <c r="G635" s="152">
        <v>1</v>
      </c>
      <c r="H635" s="287">
        <v>30</v>
      </c>
      <c r="I635" s="287"/>
      <c r="J635" s="334">
        <v>55</v>
      </c>
      <c r="K635" s="78">
        <f t="shared" si="62"/>
        <v>1.2</v>
      </c>
      <c r="L635" s="78">
        <f t="shared" si="63"/>
        <v>0</v>
      </c>
      <c r="M635" s="45">
        <f t="shared" si="64"/>
        <v>36</v>
      </c>
      <c r="N635" s="470"/>
      <c r="O635" s="470"/>
      <c r="P635" s="458"/>
      <c r="Q635" s="464"/>
      <c r="R635" s="458"/>
      <c r="S635" s="468"/>
      <c r="T635" s="470"/>
      <c r="U635" s="468"/>
      <c r="V635" s="470"/>
      <c r="W635" s="468"/>
      <c r="X635" s="470"/>
      <c r="Y635" s="458"/>
      <c r="Z635" s="466"/>
      <c r="AA635" s="466"/>
      <c r="AB635" s="491"/>
      <c r="AC635" s="473"/>
      <c r="AD635" s="74"/>
    </row>
    <row r="636" spans="1:30" ht="18" hidden="1" customHeight="1">
      <c r="A636" s="111"/>
      <c r="B636" s="159"/>
      <c r="C636" s="160"/>
      <c r="D636" s="149"/>
      <c r="E636" s="150"/>
      <c r="F636" s="151"/>
      <c r="G636" s="152"/>
      <c r="H636" s="287"/>
      <c r="I636" s="287"/>
      <c r="J636" s="334"/>
      <c r="K636" s="78">
        <f t="shared" si="62"/>
        <v>0</v>
      </c>
      <c r="L636" s="78">
        <f t="shared" si="63"/>
        <v>0</v>
      </c>
      <c r="M636" s="45">
        <f t="shared" si="64"/>
        <v>0</v>
      </c>
      <c r="N636" s="470"/>
      <c r="O636" s="470"/>
      <c r="P636" s="458"/>
      <c r="Q636" s="464"/>
      <c r="R636" s="458"/>
      <c r="S636" s="468"/>
      <c r="T636" s="470"/>
      <c r="U636" s="468"/>
      <c r="V636" s="470"/>
      <c r="W636" s="468"/>
      <c r="X636" s="470"/>
      <c r="Y636" s="458"/>
      <c r="Z636" s="466"/>
      <c r="AA636" s="466"/>
      <c r="AB636" s="491"/>
      <c r="AC636" s="473"/>
      <c r="AD636" s="74"/>
    </row>
    <row r="637" spans="1:30" ht="18" hidden="1" customHeight="1">
      <c r="A637" s="111"/>
      <c r="B637" s="159"/>
      <c r="C637" s="160"/>
      <c r="D637" s="149"/>
      <c r="E637" s="150"/>
      <c r="F637" s="151"/>
      <c r="G637" s="152"/>
      <c r="H637" s="287"/>
      <c r="I637" s="287"/>
      <c r="J637" s="334"/>
      <c r="K637" s="78">
        <f t="shared" si="62"/>
        <v>0</v>
      </c>
      <c r="L637" s="78">
        <f t="shared" si="63"/>
        <v>0</v>
      </c>
      <c r="M637" s="45">
        <f t="shared" si="64"/>
        <v>0</v>
      </c>
      <c r="N637" s="470"/>
      <c r="O637" s="470"/>
      <c r="P637" s="458"/>
      <c r="Q637" s="464"/>
      <c r="R637" s="458"/>
      <c r="S637" s="468"/>
      <c r="T637" s="470"/>
      <c r="U637" s="468"/>
      <c r="V637" s="470"/>
      <c r="W637" s="468"/>
      <c r="X637" s="470"/>
      <c r="Y637" s="458"/>
      <c r="Z637" s="466"/>
      <c r="AA637" s="466"/>
      <c r="AB637" s="491"/>
      <c r="AC637" s="473"/>
      <c r="AD637" s="74"/>
    </row>
    <row r="638" spans="1:30" ht="18" hidden="1" customHeight="1">
      <c r="A638" s="111"/>
      <c r="B638" s="159"/>
      <c r="C638" s="160"/>
      <c r="D638" s="149"/>
      <c r="E638" s="150"/>
      <c r="F638" s="151"/>
      <c r="G638" s="152"/>
      <c r="H638" s="287"/>
      <c r="I638" s="287"/>
      <c r="J638" s="334"/>
      <c r="K638" s="78">
        <f t="shared" si="62"/>
        <v>0</v>
      </c>
      <c r="L638" s="78">
        <f t="shared" si="63"/>
        <v>0</v>
      </c>
      <c r="M638" s="45">
        <f t="shared" si="64"/>
        <v>0</v>
      </c>
      <c r="N638" s="470"/>
      <c r="O638" s="470"/>
      <c r="P638" s="458"/>
      <c r="Q638" s="464"/>
      <c r="R638" s="458"/>
      <c r="S638" s="468"/>
      <c r="T638" s="470"/>
      <c r="U638" s="468"/>
      <c r="V638" s="470"/>
      <c r="W638" s="468"/>
      <c r="X638" s="470"/>
      <c r="Y638" s="458"/>
      <c r="Z638" s="466"/>
      <c r="AA638" s="466"/>
      <c r="AB638" s="491"/>
      <c r="AC638" s="473"/>
      <c r="AD638" s="74"/>
    </row>
    <row r="639" spans="1:30" ht="18" hidden="1" customHeight="1">
      <c r="A639" s="111"/>
      <c r="B639" s="159"/>
      <c r="C639" s="160"/>
      <c r="D639" s="149"/>
      <c r="E639" s="150"/>
      <c r="F639" s="151"/>
      <c r="G639" s="152"/>
      <c r="H639" s="287"/>
      <c r="I639" s="287"/>
      <c r="J639" s="334"/>
      <c r="K639" s="78">
        <f t="shared" si="62"/>
        <v>0</v>
      </c>
      <c r="L639" s="78">
        <f t="shared" si="63"/>
        <v>0</v>
      </c>
      <c r="M639" s="45">
        <f t="shared" si="64"/>
        <v>0</v>
      </c>
      <c r="N639" s="470"/>
      <c r="O639" s="470"/>
      <c r="P639" s="458"/>
      <c r="Q639" s="464"/>
      <c r="R639" s="458"/>
      <c r="S639" s="468"/>
      <c r="T639" s="470"/>
      <c r="U639" s="468"/>
      <c r="V639" s="470"/>
      <c r="W639" s="468"/>
      <c r="X639" s="470"/>
      <c r="Y639" s="458"/>
      <c r="Z639" s="466"/>
      <c r="AA639" s="466"/>
      <c r="AB639" s="491"/>
      <c r="AC639" s="473"/>
      <c r="AD639" s="74"/>
    </row>
    <row r="640" spans="1:30" ht="18" hidden="1" customHeight="1">
      <c r="A640" s="111"/>
      <c r="B640" s="159"/>
      <c r="C640" s="160"/>
      <c r="D640" s="149"/>
      <c r="E640" s="150"/>
      <c r="F640" s="151"/>
      <c r="G640" s="152"/>
      <c r="H640" s="287"/>
      <c r="I640" s="287"/>
      <c r="J640" s="334"/>
      <c r="K640" s="78">
        <f t="shared" si="62"/>
        <v>0</v>
      </c>
      <c r="L640" s="78">
        <f t="shared" si="63"/>
        <v>0</v>
      </c>
      <c r="M640" s="45">
        <f t="shared" si="64"/>
        <v>0</v>
      </c>
      <c r="N640" s="470"/>
      <c r="O640" s="470"/>
      <c r="P640" s="458"/>
      <c r="Q640" s="464"/>
      <c r="R640" s="458"/>
      <c r="S640" s="468"/>
      <c r="T640" s="470"/>
      <c r="U640" s="468"/>
      <c r="V640" s="470"/>
      <c r="W640" s="468"/>
      <c r="X640" s="470"/>
      <c r="Y640" s="458"/>
      <c r="Z640" s="466"/>
      <c r="AA640" s="466"/>
      <c r="AB640" s="491"/>
      <c r="AC640" s="473"/>
      <c r="AD640" s="74"/>
    </row>
    <row r="641" spans="1:30" ht="18" hidden="1" customHeight="1">
      <c r="A641" s="111"/>
      <c r="B641" s="159"/>
      <c r="C641" s="160"/>
      <c r="D641" s="149"/>
      <c r="E641" s="150"/>
      <c r="F641" s="151"/>
      <c r="G641" s="152"/>
      <c r="H641" s="287"/>
      <c r="I641" s="287"/>
      <c r="J641" s="334"/>
      <c r="K641" s="78">
        <f t="shared" si="62"/>
        <v>0</v>
      </c>
      <c r="L641" s="78">
        <f t="shared" si="63"/>
        <v>0</v>
      </c>
      <c r="M641" s="45">
        <f t="shared" si="64"/>
        <v>0</v>
      </c>
      <c r="N641" s="470"/>
      <c r="O641" s="470"/>
      <c r="P641" s="458"/>
      <c r="Q641" s="464"/>
      <c r="R641" s="458"/>
      <c r="S641" s="468"/>
      <c r="T641" s="470"/>
      <c r="U641" s="468"/>
      <c r="V641" s="470"/>
      <c r="W641" s="468"/>
      <c r="X641" s="470"/>
      <c r="Y641" s="458"/>
      <c r="Z641" s="466"/>
      <c r="AA641" s="466"/>
      <c r="AB641" s="491"/>
      <c r="AC641" s="473"/>
      <c r="AD641" s="74"/>
    </row>
    <row r="642" spans="1:30" ht="18" hidden="1" customHeight="1">
      <c r="A642" s="111"/>
      <c r="B642" s="159"/>
      <c r="C642" s="160"/>
      <c r="D642" s="149"/>
      <c r="E642" s="150"/>
      <c r="F642" s="151"/>
      <c r="G642" s="152"/>
      <c r="H642" s="287"/>
      <c r="I642" s="287"/>
      <c r="J642" s="334"/>
      <c r="K642" s="78">
        <f t="shared" si="62"/>
        <v>0</v>
      </c>
      <c r="L642" s="78">
        <f t="shared" si="63"/>
        <v>0</v>
      </c>
      <c r="M642" s="45">
        <f t="shared" si="64"/>
        <v>0</v>
      </c>
      <c r="N642" s="470"/>
      <c r="O642" s="470"/>
      <c r="P642" s="458"/>
      <c r="Q642" s="464"/>
      <c r="R642" s="458"/>
      <c r="S642" s="468"/>
      <c r="T642" s="470"/>
      <c r="U642" s="468"/>
      <c r="V642" s="470"/>
      <c r="W642" s="468"/>
      <c r="X642" s="470"/>
      <c r="Y642" s="458"/>
      <c r="Z642" s="466"/>
      <c r="AA642" s="466"/>
      <c r="AB642" s="491"/>
      <c r="AC642" s="473"/>
      <c r="AD642" s="74"/>
    </row>
    <row r="643" spans="1:30" ht="18" customHeight="1">
      <c r="A643" s="94">
        <v>33</v>
      </c>
      <c r="B643" s="59" t="s">
        <v>431</v>
      </c>
      <c r="C643" s="60" t="s">
        <v>429</v>
      </c>
      <c r="D643" s="63"/>
      <c r="E643" s="43" t="s">
        <v>159</v>
      </c>
      <c r="F643" s="44" t="s">
        <v>372</v>
      </c>
      <c r="G643" s="77">
        <v>2</v>
      </c>
      <c r="H643" s="293">
        <v>30</v>
      </c>
      <c r="I643" s="71">
        <v>60</v>
      </c>
      <c r="J643" s="96">
        <v>40</v>
      </c>
      <c r="K643" s="78">
        <f t="shared" si="62"/>
        <v>1.2</v>
      </c>
      <c r="L643" s="78">
        <f t="shared" si="63"/>
        <v>1.2</v>
      </c>
      <c r="M643" s="45">
        <f t="shared" si="64"/>
        <v>90</v>
      </c>
      <c r="N643" s="479"/>
      <c r="O643" s="463"/>
      <c r="P643" s="457">
        <f>M643</f>
        <v>90</v>
      </c>
      <c r="Q643" s="463"/>
      <c r="R643" s="457"/>
      <c r="S643" s="461"/>
      <c r="T643" s="463"/>
      <c r="U643" s="461"/>
      <c r="V643" s="459"/>
      <c r="W643" s="461"/>
      <c r="X643" s="463"/>
      <c r="Y643" s="457"/>
      <c r="Z643" s="465"/>
      <c r="AA643" s="465"/>
      <c r="AB643" s="483"/>
      <c r="AC643" s="472">
        <f>P643</f>
        <v>90</v>
      </c>
      <c r="AD643" s="74"/>
    </row>
    <row r="644" spans="1:30" ht="18" hidden="1" customHeight="1">
      <c r="A644" s="81"/>
      <c r="B644" s="97"/>
      <c r="C644" s="98"/>
      <c r="D644" s="63"/>
      <c r="E644" s="43"/>
      <c r="F644" s="44"/>
      <c r="G644" s="77"/>
      <c r="H644" s="293"/>
      <c r="I644" s="71"/>
      <c r="J644" s="96"/>
      <c r="K644" s="78">
        <f t="shared" si="62"/>
        <v>0</v>
      </c>
      <c r="L644" s="78">
        <f t="shared" si="63"/>
        <v>0</v>
      </c>
      <c r="M644" s="45">
        <f t="shared" si="64"/>
        <v>0</v>
      </c>
      <c r="N644" s="445"/>
      <c r="O644" s="445"/>
      <c r="P644" s="458"/>
      <c r="Q644" s="445"/>
      <c r="R644" s="445"/>
      <c r="S644" s="445"/>
      <c r="T644" s="445"/>
      <c r="U644" s="445"/>
      <c r="V644" s="445"/>
      <c r="W644" s="445"/>
      <c r="X644" s="445"/>
      <c r="Y644" s="445"/>
      <c r="Z644" s="445"/>
      <c r="AA644" s="445"/>
      <c r="AB644" s="445"/>
      <c r="AC644" s="445"/>
      <c r="AD644" s="74"/>
    </row>
    <row r="645" spans="1:30" ht="18" hidden="1" customHeight="1">
      <c r="A645" s="81"/>
      <c r="B645" s="97"/>
      <c r="C645" s="98"/>
      <c r="D645" s="63"/>
      <c r="E645" s="43"/>
      <c r="F645" s="44"/>
      <c r="G645" s="77"/>
      <c r="H645" s="293"/>
      <c r="I645" s="71"/>
      <c r="J645" s="96"/>
      <c r="K645" s="78">
        <f t="shared" si="62"/>
        <v>0</v>
      </c>
      <c r="L645" s="78">
        <f t="shared" si="63"/>
        <v>0</v>
      </c>
      <c r="M645" s="45">
        <f t="shared" si="64"/>
        <v>0</v>
      </c>
      <c r="N645" s="445"/>
      <c r="O645" s="445"/>
      <c r="P645" s="458"/>
      <c r="Q645" s="445"/>
      <c r="R645" s="445"/>
      <c r="S645" s="445"/>
      <c r="T645" s="445"/>
      <c r="U645" s="445"/>
      <c r="V645" s="445"/>
      <c r="W645" s="445"/>
      <c r="X645" s="445"/>
      <c r="Y645" s="445"/>
      <c r="Z645" s="445"/>
      <c r="AA645" s="445"/>
      <c r="AB645" s="445"/>
      <c r="AC645" s="445"/>
      <c r="AD645" s="74"/>
    </row>
    <row r="646" spans="1:30" ht="18" hidden="1" customHeight="1">
      <c r="A646" s="81"/>
      <c r="B646" s="97"/>
      <c r="C646" s="98"/>
      <c r="D646" s="63"/>
      <c r="E646" s="43"/>
      <c r="F646" s="44"/>
      <c r="G646" s="77"/>
      <c r="H646" s="293"/>
      <c r="I646" s="71"/>
      <c r="J646" s="96"/>
      <c r="K646" s="78">
        <f t="shared" si="62"/>
        <v>0</v>
      </c>
      <c r="L646" s="78">
        <f t="shared" si="63"/>
        <v>0</v>
      </c>
      <c r="M646" s="45">
        <f t="shared" si="64"/>
        <v>0</v>
      </c>
      <c r="N646" s="445"/>
      <c r="O646" s="445"/>
      <c r="P646" s="458"/>
      <c r="Q646" s="445"/>
      <c r="R646" s="445"/>
      <c r="S646" s="445"/>
      <c r="T646" s="445"/>
      <c r="U646" s="445"/>
      <c r="V646" s="445"/>
      <c r="W646" s="445"/>
      <c r="X646" s="445"/>
      <c r="Y646" s="445"/>
      <c r="Z646" s="445"/>
      <c r="AA646" s="445"/>
      <c r="AB646" s="445"/>
      <c r="AC646" s="445"/>
      <c r="AD646" s="74"/>
    </row>
    <row r="647" spans="1:30" ht="18" hidden="1" customHeight="1">
      <c r="A647" s="81"/>
      <c r="B647" s="97"/>
      <c r="C647" s="98"/>
      <c r="D647" s="63"/>
      <c r="E647" s="43"/>
      <c r="F647" s="44"/>
      <c r="G647" s="77"/>
      <c r="H647" s="293"/>
      <c r="I647" s="71"/>
      <c r="J647" s="96"/>
      <c r="K647" s="78">
        <f t="shared" si="62"/>
        <v>0</v>
      </c>
      <c r="L647" s="78">
        <f t="shared" si="63"/>
        <v>0</v>
      </c>
      <c r="M647" s="45">
        <f t="shared" si="64"/>
        <v>0</v>
      </c>
      <c r="N647" s="445"/>
      <c r="O647" s="445"/>
      <c r="P647" s="458"/>
      <c r="Q647" s="445"/>
      <c r="R647" s="445"/>
      <c r="S647" s="445"/>
      <c r="T647" s="445"/>
      <c r="U647" s="445"/>
      <c r="V647" s="445"/>
      <c r="W647" s="445"/>
      <c r="X647" s="445"/>
      <c r="Y647" s="445"/>
      <c r="Z647" s="445"/>
      <c r="AA647" s="445"/>
      <c r="AB647" s="445"/>
      <c r="AC647" s="445"/>
      <c r="AD647" s="74"/>
    </row>
    <row r="648" spans="1:30" ht="18" hidden="1" customHeight="1">
      <c r="A648" s="81"/>
      <c r="B648" s="97"/>
      <c r="C648" s="98"/>
      <c r="D648" s="63"/>
      <c r="E648" s="43"/>
      <c r="F648" s="44"/>
      <c r="G648" s="77"/>
      <c r="H648" s="71"/>
      <c r="I648" s="71"/>
      <c r="J648" s="96"/>
      <c r="K648" s="78">
        <f t="shared" si="62"/>
        <v>0</v>
      </c>
      <c r="L648" s="78">
        <f t="shared" si="63"/>
        <v>0</v>
      </c>
      <c r="M648" s="45">
        <f t="shared" si="64"/>
        <v>0</v>
      </c>
      <c r="N648" s="445"/>
      <c r="O648" s="445"/>
      <c r="P648" s="458"/>
      <c r="Q648" s="445"/>
      <c r="R648" s="445"/>
      <c r="S648" s="445"/>
      <c r="T648" s="445"/>
      <c r="U648" s="445"/>
      <c r="V648" s="445"/>
      <c r="W648" s="445"/>
      <c r="X648" s="445"/>
      <c r="Y648" s="445"/>
      <c r="Z648" s="445"/>
      <c r="AA648" s="445"/>
      <c r="AB648" s="445"/>
      <c r="AC648" s="445"/>
      <c r="AD648" s="74"/>
    </row>
    <row r="649" spans="1:30" ht="18" hidden="1" customHeight="1">
      <c r="A649" s="81"/>
      <c r="B649" s="97"/>
      <c r="C649" s="98"/>
      <c r="D649" s="95"/>
      <c r="E649" s="43"/>
      <c r="F649" s="44"/>
      <c r="G649" s="77"/>
      <c r="H649" s="71"/>
      <c r="I649" s="71"/>
      <c r="J649" s="96"/>
      <c r="K649" s="78">
        <f t="shared" si="62"/>
        <v>0</v>
      </c>
      <c r="L649" s="78">
        <f t="shared" si="63"/>
        <v>0</v>
      </c>
      <c r="M649" s="45">
        <f t="shared" si="64"/>
        <v>0</v>
      </c>
      <c r="N649" s="445"/>
      <c r="O649" s="445"/>
      <c r="P649" s="458"/>
      <c r="Q649" s="445"/>
      <c r="R649" s="445"/>
      <c r="S649" s="445"/>
      <c r="T649" s="445"/>
      <c r="U649" s="445"/>
      <c r="V649" s="445"/>
      <c r="W649" s="445"/>
      <c r="X649" s="445"/>
      <c r="Y649" s="445"/>
      <c r="Z649" s="445"/>
      <c r="AA649" s="445"/>
      <c r="AB649" s="445"/>
      <c r="AC649" s="445"/>
      <c r="AD649" s="74"/>
    </row>
    <row r="650" spans="1:30" ht="18" hidden="1" customHeight="1">
      <c r="A650" s="81"/>
      <c r="B650" s="97"/>
      <c r="C650" s="98"/>
      <c r="D650" s="95"/>
      <c r="E650" s="43"/>
      <c r="F650" s="44"/>
      <c r="G650" s="77"/>
      <c r="H650" s="71"/>
      <c r="I650" s="71"/>
      <c r="J650" s="96"/>
      <c r="K650" s="78">
        <f t="shared" si="62"/>
        <v>0</v>
      </c>
      <c r="L650" s="78">
        <f t="shared" si="63"/>
        <v>0</v>
      </c>
      <c r="M650" s="45">
        <f t="shared" si="64"/>
        <v>0</v>
      </c>
      <c r="N650" s="445"/>
      <c r="O650" s="445"/>
      <c r="P650" s="458"/>
      <c r="Q650" s="445"/>
      <c r="R650" s="445"/>
      <c r="S650" s="445"/>
      <c r="T650" s="445"/>
      <c r="U650" s="445"/>
      <c r="V650" s="445"/>
      <c r="W650" s="445"/>
      <c r="X650" s="445"/>
      <c r="Y650" s="445"/>
      <c r="Z650" s="445"/>
      <c r="AA650" s="445"/>
      <c r="AB650" s="445"/>
      <c r="AC650" s="445"/>
      <c r="AD650" s="74"/>
    </row>
    <row r="651" spans="1:30" ht="18" hidden="1" customHeight="1">
      <c r="A651" s="81"/>
      <c r="B651" s="97"/>
      <c r="C651" s="98"/>
      <c r="D651" s="95"/>
      <c r="E651" s="43"/>
      <c r="F651" s="44"/>
      <c r="G651" s="77"/>
      <c r="H651" s="71"/>
      <c r="I651" s="71"/>
      <c r="J651" s="96"/>
      <c r="K651" s="78">
        <f t="shared" si="62"/>
        <v>0</v>
      </c>
      <c r="L651" s="78">
        <f t="shared" si="63"/>
        <v>0</v>
      </c>
      <c r="M651" s="45">
        <f t="shared" si="64"/>
        <v>0</v>
      </c>
      <c r="N651" s="445"/>
      <c r="O651" s="445"/>
      <c r="P651" s="458"/>
      <c r="Q651" s="445"/>
      <c r="R651" s="445"/>
      <c r="S651" s="445"/>
      <c r="T651" s="445"/>
      <c r="U651" s="445"/>
      <c r="V651" s="445"/>
      <c r="W651" s="445"/>
      <c r="X651" s="445"/>
      <c r="Y651" s="445"/>
      <c r="Z651" s="445"/>
      <c r="AA651" s="445"/>
      <c r="AB651" s="445"/>
      <c r="AC651" s="445"/>
      <c r="AD651" s="74"/>
    </row>
    <row r="652" spans="1:30" ht="18" hidden="1" customHeight="1">
      <c r="A652" s="81"/>
      <c r="B652" s="97"/>
      <c r="C652" s="98"/>
      <c r="D652" s="95"/>
      <c r="E652" s="43"/>
      <c r="F652" s="44"/>
      <c r="G652" s="77"/>
      <c r="H652" s="71"/>
      <c r="I652" s="71"/>
      <c r="J652" s="96"/>
      <c r="K652" s="78">
        <f t="shared" si="62"/>
        <v>0</v>
      </c>
      <c r="L652" s="78">
        <f t="shared" si="63"/>
        <v>0</v>
      </c>
      <c r="M652" s="45">
        <f t="shared" si="64"/>
        <v>0</v>
      </c>
      <c r="N652" s="445"/>
      <c r="O652" s="445"/>
      <c r="P652" s="458"/>
      <c r="Q652" s="445"/>
      <c r="R652" s="445"/>
      <c r="S652" s="445"/>
      <c r="T652" s="445"/>
      <c r="U652" s="445"/>
      <c r="V652" s="445"/>
      <c r="W652" s="445"/>
      <c r="X652" s="445"/>
      <c r="Y652" s="445"/>
      <c r="Z652" s="445"/>
      <c r="AA652" s="445"/>
      <c r="AB652" s="445"/>
      <c r="AC652" s="445"/>
      <c r="AD652" s="74"/>
    </row>
    <row r="653" spans="1:30" ht="18" customHeight="1">
      <c r="A653" s="94">
        <v>34</v>
      </c>
      <c r="B653" s="59" t="s">
        <v>424</v>
      </c>
      <c r="C653" s="60" t="s">
        <v>425</v>
      </c>
      <c r="D653" s="63"/>
      <c r="E653" s="43" t="s">
        <v>159</v>
      </c>
      <c r="F653" s="44" t="s">
        <v>430</v>
      </c>
      <c r="G653" s="77">
        <v>2</v>
      </c>
      <c r="H653" s="71">
        <v>30</v>
      </c>
      <c r="I653" s="71">
        <v>60</v>
      </c>
      <c r="J653" s="96">
        <v>40</v>
      </c>
      <c r="K653" s="78">
        <v>1.2</v>
      </c>
      <c r="L653" s="78">
        <v>1.2</v>
      </c>
      <c r="M653" s="45">
        <v>90</v>
      </c>
      <c r="N653" s="479"/>
      <c r="O653" s="463"/>
      <c r="P653" s="457">
        <f>M653</f>
        <v>90</v>
      </c>
      <c r="Q653" s="463"/>
      <c r="R653" s="457"/>
      <c r="S653" s="461"/>
      <c r="T653" s="463"/>
      <c r="U653" s="461"/>
      <c r="V653" s="459"/>
      <c r="W653" s="461"/>
      <c r="X653" s="463"/>
      <c r="Y653" s="457"/>
      <c r="Z653" s="465"/>
      <c r="AA653" s="465"/>
      <c r="AB653" s="483"/>
      <c r="AC653" s="472">
        <f>P653</f>
        <v>90</v>
      </c>
      <c r="AD653" s="74"/>
    </row>
    <row r="654" spans="1:30" ht="18" hidden="1" customHeight="1">
      <c r="A654" s="81"/>
      <c r="B654" s="97"/>
      <c r="C654" s="98"/>
      <c r="D654" s="95"/>
      <c r="E654" s="43"/>
      <c r="F654" s="44"/>
      <c r="G654" s="77"/>
      <c r="H654" s="71"/>
      <c r="I654" s="71"/>
      <c r="J654" s="96"/>
      <c r="K654" s="78">
        <f t="shared" si="62"/>
        <v>0</v>
      </c>
      <c r="L654" s="78">
        <f t="shared" si="63"/>
        <v>0</v>
      </c>
      <c r="M654" s="45">
        <f t="shared" si="64"/>
        <v>0</v>
      </c>
      <c r="N654" s="445"/>
      <c r="O654" s="445"/>
      <c r="P654" s="445"/>
      <c r="Q654" s="445"/>
      <c r="R654" s="445"/>
      <c r="S654" s="445"/>
      <c r="T654" s="445"/>
      <c r="U654" s="445"/>
      <c r="V654" s="445"/>
      <c r="W654" s="445"/>
      <c r="X654" s="445"/>
      <c r="Y654" s="445"/>
      <c r="Z654" s="445"/>
      <c r="AA654" s="445"/>
      <c r="AB654" s="445"/>
      <c r="AC654" s="445"/>
      <c r="AD654" s="74"/>
    </row>
    <row r="655" spans="1:30" ht="18" hidden="1" customHeight="1">
      <c r="A655" s="81"/>
      <c r="B655" s="97"/>
      <c r="C655" s="98"/>
      <c r="D655" s="95"/>
      <c r="E655" s="43"/>
      <c r="F655" s="44"/>
      <c r="G655" s="77"/>
      <c r="H655" s="71"/>
      <c r="I655" s="71"/>
      <c r="J655" s="96"/>
      <c r="K655" s="78">
        <f t="shared" si="62"/>
        <v>0</v>
      </c>
      <c r="L655" s="78">
        <f t="shared" si="63"/>
        <v>0</v>
      </c>
      <c r="M655" s="45">
        <f t="shared" si="64"/>
        <v>0</v>
      </c>
      <c r="N655" s="445"/>
      <c r="O655" s="445"/>
      <c r="P655" s="445"/>
      <c r="Q655" s="445"/>
      <c r="R655" s="445"/>
      <c r="S655" s="445"/>
      <c r="T655" s="445"/>
      <c r="U655" s="445"/>
      <c r="V655" s="445"/>
      <c r="W655" s="445"/>
      <c r="X655" s="445"/>
      <c r="Y655" s="445"/>
      <c r="Z655" s="445"/>
      <c r="AA655" s="445"/>
      <c r="AB655" s="445"/>
      <c r="AC655" s="445"/>
      <c r="AD655" s="74"/>
    </row>
    <row r="656" spans="1:30" ht="18" hidden="1" customHeight="1">
      <c r="A656" s="81"/>
      <c r="B656" s="97"/>
      <c r="C656" s="98"/>
      <c r="D656" s="95"/>
      <c r="E656" s="43"/>
      <c r="F656" s="44"/>
      <c r="G656" s="77"/>
      <c r="H656" s="71"/>
      <c r="I656" s="71"/>
      <c r="J656" s="96"/>
      <c r="K656" s="78">
        <f t="shared" si="62"/>
        <v>0</v>
      </c>
      <c r="L656" s="78">
        <f t="shared" si="63"/>
        <v>0</v>
      </c>
      <c r="M656" s="45">
        <f t="shared" si="64"/>
        <v>0</v>
      </c>
      <c r="N656" s="445"/>
      <c r="O656" s="445"/>
      <c r="P656" s="445"/>
      <c r="Q656" s="445"/>
      <c r="R656" s="445"/>
      <c r="S656" s="445"/>
      <c r="T656" s="445"/>
      <c r="U656" s="445"/>
      <c r="V656" s="445"/>
      <c r="W656" s="445"/>
      <c r="X656" s="445"/>
      <c r="Y656" s="445"/>
      <c r="Z656" s="445"/>
      <c r="AA656" s="445"/>
      <c r="AB656" s="445"/>
      <c r="AC656" s="445"/>
      <c r="AD656" s="74"/>
    </row>
    <row r="657" spans="1:30" ht="18" hidden="1" customHeight="1">
      <c r="A657" s="81"/>
      <c r="B657" s="97"/>
      <c r="C657" s="98"/>
      <c r="D657" s="95"/>
      <c r="E657" s="43"/>
      <c r="F657" s="44"/>
      <c r="G657" s="77"/>
      <c r="H657" s="71"/>
      <c r="I657" s="71"/>
      <c r="J657" s="96"/>
      <c r="K657" s="78">
        <f t="shared" si="62"/>
        <v>0</v>
      </c>
      <c r="L657" s="78">
        <f t="shared" si="63"/>
        <v>0</v>
      </c>
      <c r="M657" s="45">
        <f t="shared" si="64"/>
        <v>0</v>
      </c>
      <c r="N657" s="445"/>
      <c r="O657" s="445"/>
      <c r="P657" s="445"/>
      <c r="Q657" s="445"/>
      <c r="R657" s="445"/>
      <c r="S657" s="445"/>
      <c r="T657" s="445"/>
      <c r="U657" s="445"/>
      <c r="V657" s="445"/>
      <c r="W657" s="445"/>
      <c r="X657" s="445"/>
      <c r="Y657" s="445"/>
      <c r="Z657" s="445"/>
      <c r="AA657" s="445"/>
      <c r="AB657" s="445"/>
      <c r="AC657" s="445"/>
      <c r="AD657" s="74"/>
    </row>
    <row r="658" spans="1:30" ht="18" hidden="1" customHeight="1">
      <c r="A658" s="81"/>
      <c r="B658" s="97"/>
      <c r="C658" s="98"/>
      <c r="D658" s="95"/>
      <c r="E658" s="43"/>
      <c r="F658" s="44"/>
      <c r="G658" s="77"/>
      <c r="H658" s="71"/>
      <c r="I658" s="71"/>
      <c r="J658" s="96"/>
      <c r="K658" s="78">
        <f t="shared" si="62"/>
        <v>0</v>
      </c>
      <c r="L658" s="78">
        <f t="shared" si="63"/>
        <v>0</v>
      </c>
      <c r="M658" s="45">
        <f t="shared" si="64"/>
        <v>0</v>
      </c>
      <c r="N658" s="445"/>
      <c r="O658" s="445"/>
      <c r="P658" s="445"/>
      <c r="Q658" s="445"/>
      <c r="R658" s="445"/>
      <c r="S658" s="445"/>
      <c r="T658" s="445"/>
      <c r="U658" s="445"/>
      <c r="V658" s="445"/>
      <c r="W658" s="445"/>
      <c r="X658" s="445"/>
      <c r="Y658" s="445"/>
      <c r="Z658" s="445"/>
      <c r="AA658" s="445"/>
      <c r="AB658" s="445"/>
      <c r="AC658" s="445"/>
      <c r="AD658" s="74"/>
    </row>
    <row r="659" spans="1:30" ht="24.75" hidden="1" customHeight="1">
      <c r="A659" s="81"/>
      <c r="B659" s="97"/>
      <c r="C659" s="98"/>
      <c r="D659" s="95"/>
      <c r="E659" s="43"/>
      <c r="F659" s="44"/>
      <c r="G659" s="77"/>
      <c r="H659" s="71"/>
      <c r="I659" s="71"/>
      <c r="J659" s="96"/>
      <c r="K659" s="78">
        <f t="shared" si="62"/>
        <v>0</v>
      </c>
      <c r="L659" s="78">
        <f t="shared" si="63"/>
        <v>0</v>
      </c>
      <c r="M659" s="45">
        <f t="shared" si="64"/>
        <v>0</v>
      </c>
      <c r="N659" s="445"/>
      <c r="O659" s="445"/>
      <c r="P659" s="445"/>
      <c r="Q659" s="445"/>
      <c r="R659" s="445"/>
      <c r="S659" s="445"/>
      <c r="T659" s="445"/>
      <c r="U659" s="445"/>
      <c r="V659" s="445"/>
      <c r="W659" s="445"/>
      <c r="X659" s="445"/>
      <c r="Y659" s="445"/>
      <c r="Z659" s="445"/>
      <c r="AA659" s="445"/>
      <c r="AB659" s="445"/>
      <c r="AC659" s="445"/>
      <c r="AD659" s="74"/>
    </row>
    <row r="660" spans="1:30" ht="18" hidden="1" customHeight="1">
      <c r="A660" s="81"/>
      <c r="B660" s="97"/>
      <c r="C660" s="98"/>
      <c r="D660" s="95"/>
      <c r="E660" s="43"/>
      <c r="F660" s="44"/>
      <c r="G660" s="77"/>
      <c r="H660" s="71"/>
      <c r="I660" s="71"/>
      <c r="J660" s="96"/>
      <c r="K660" s="78">
        <f t="shared" si="62"/>
        <v>0</v>
      </c>
      <c r="L660" s="78">
        <f t="shared" si="63"/>
        <v>0</v>
      </c>
      <c r="M660" s="45">
        <f t="shared" si="64"/>
        <v>0</v>
      </c>
      <c r="N660" s="445"/>
      <c r="O660" s="445"/>
      <c r="P660" s="445"/>
      <c r="Q660" s="445"/>
      <c r="R660" s="445"/>
      <c r="S660" s="445"/>
      <c r="T660" s="445"/>
      <c r="U660" s="445"/>
      <c r="V660" s="445"/>
      <c r="W660" s="445"/>
      <c r="X660" s="445"/>
      <c r="Y660" s="445"/>
      <c r="Z660" s="445"/>
      <c r="AA660" s="445"/>
      <c r="AB660" s="445"/>
      <c r="AC660" s="445"/>
      <c r="AD660" s="74"/>
    </row>
    <row r="661" spans="1:30" ht="18" hidden="1" customHeight="1">
      <c r="A661" s="81"/>
      <c r="B661" s="97"/>
      <c r="C661" s="98"/>
      <c r="D661" s="95"/>
      <c r="E661" s="43"/>
      <c r="F661" s="44"/>
      <c r="G661" s="77"/>
      <c r="H661" s="71"/>
      <c r="I661" s="71"/>
      <c r="J661" s="96"/>
      <c r="K661" s="78">
        <f t="shared" si="62"/>
        <v>0</v>
      </c>
      <c r="L661" s="78">
        <f t="shared" si="63"/>
        <v>0</v>
      </c>
      <c r="M661" s="45">
        <f t="shared" si="64"/>
        <v>0</v>
      </c>
      <c r="N661" s="445"/>
      <c r="O661" s="445"/>
      <c r="P661" s="445"/>
      <c r="Q661" s="445"/>
      <c r="R661" s="445"/>
      <c r="S661" s="445"/>
      <c r="T661" s="445"/>
      <c r="U661" s="445"/>
      <c r="V661" s="445"/>
      <c r="W661" s="445"/>
      <c r="X661" s="445"/>
      <c r="Y661" s="445"/>
      <c r="Z661" s="445"/>
      <c r="AA661" s="445"/>
      <c r="AB661" s="445"/>
      <c r="AC661" s="445"/>
      <c r="AD661" s="74"/>
    </row>
    <row r="662" spans="1:30" ht="18" hidden="1" customHeight="1">
      <c r="A662" s="81"/>
      <c r="B662" s="97"/>
      <c r="C662" s="98"/>
      <c r="D662" s="95"/>
      <c r="E662" s="43"/>
      <c r="F662" s="44"/>
      <c r="G662" s="77"/>
      <c r="H662" s="71"/>
      <c r="I662" s="71"/>
      <c r="J662" s="96"/>
      <c r="K662" s="78">
        <f t="shared" si="62"/>
        <v>0</v>
      </c>
      <c r="L662" s="78">
        <f t="shared" si="63"/>
        <v>0</v>
      </c>
      <c r="M662" s="45">
        <f t="shared" si="64"/>
        <v>0</v>
      </c>
      <c r="N662" s="445"/>
      <c r="O662" s="445"/>
      <c r="P662" s="445"/>
      <c r="Q662" s="445"/>
      <c r="R662" s="445"/>
      <c r="S662" s="445"/>
      <c r="T662" s="445"/>
      <c r="U662" s="445"/>
      <c r="V662" s="445"/>
      <c r="W662" s="445"/>
      <c r="X662" s="445"/>
      <c r="Y662" s="445"/>
      <c r="Z662" s="445"/>
      <c r="AA662" s="445"/>
      <c r="AB662" s="445"/>
      <c r="AC662" s="445"/>
      <c r="AD662" s="74"/>
    </row>
    <row r="663" spans="1:30" ht="18" customHeight="1">
      <c r="A663" s="94">
        <v>35</v>
      </c>
      <c r="B663" s="59" t="s">
        <v>428</v>
      </c>
      <c r="C663" s="60" t="s">
        <v>427</v>
      </c>
      <c r="D663" s="63"/>
      <c r="E663" s="43" t="s">
        <v>159</v>
      </c>
      <c r="F663" s="44" t="s">
        <v>471</v>
      </c>
      <c r="G663" s="77">
        <v>2</v>
      </c>
      <c r="H663" s="71">
        <v>30</v>
      </c>
      <c r="I663" s="71">
        <v>60</v>
      </c>
      <c r="J663" s="96">
        <v>40</v>
      </c>
      <c r="K663" s="78">
        <f t="shared" si="62"/>
        <v>1.2</v>
      </c>
      <c r="L663" s="78">
        <f t="shared" si="63"/>
        <v>1.2</v>
      </c>
      <c r="M663" s="45">
        <f t="shared" si="64"/>
        <v>90</v>
      </c>
      <c r="N663" s="479"/>
      <c r="O663" s="463"/>
      <c r="P663" s="457">
        <f>M663</f>
        <v>90</v>
      </c>
      <c r="Q663" s="463"/>
      <c r="R663" s="457"/>
      <c r="S663" s="461"/>
      <c r="T663" s="463"/>
      <c r="U663" s="461"/>
      <c r="V663" s="463"/>
      <c r="W663" s="461"/>
      <c r="X663" s="463"/>
      <c r="Y663" s="457"/>
      <c r="Z663" s="465"/>
      <c r="AA663" s="465"/>
      <c r="AB663" s="483"/>
      <c r="AC663" s="472">
        <f>P663</f>
        <v>90</v>
      </c>
      <c r="AD663" s="74"/>
    </row>
    <row r="664" spans="1:30" ht="18" hidden="1" customHeight="1">
      <c r="A664" s="81"/>
      <c r="B664" s="97"/>
      <c r="C664" s="98"/>
      <c r="D664" s="95"/>
      <c r="E664" s="43"/>
      <c r="F664" s="44"/>
      <c r="G664" s="68"/>
      <c r="H664" s="71"/>
      <c r="I664" s="71"/>
      <c r="J664" s="96"/>
      <c r="K664" s="78">
        <f t="shared" si="62"/>
        <v>0</v>
      </c>
      <c r="L664" s="78">
        <f t="shared" si="63"/>
        <v>0</v>
      </c>
      <c r="M664" s="45">
        <f t="shared" si="64"/>
        <v>0</v>
      </c>
      <c r="N664" s="445"/>
      <c r="O664" s="445"/>
      <c r="P664" s="445"/>
      <c r="Q664" s="445"/>
      <c r="R664" s="445"/>
      <c r="S664" s="445"/>
      <c r="T664" s="445"/>
      <c r="U664" s="445"/>
      <c r="V664" s="445"/>
      <c r="W664" s="445"/>
      <c r="X664" s="445"/>
      <c r="Y664" s="445"/>
      <c r="Z664" s="445"/>
      <c r="AA664" s="445"/>
      <c r="AB664" s="445"/>
      <c r="AC664" s="445"/>
      <c r="AD664" s="74"/>
    </row>
    <row r="665" spans="1:30" ht="18" hidden="1" customHeight="1">
      <c r="A665" s="81"/>
      <c r="B665" s="97"/>
      <c r="C665" s="98"/>
      <c r="D665" s="95"/>
      <c r="E665" s="43"/>
      <c r="F665" s="44"/>
      <c r="G665" s="68"/>
      <c r="H665" s="71"/>
      <c r="I665" s="71"/>
      <c r="J665" s="96"/>
      <c r="K665" s="78">
        <f t="shared" si="62"/>
        <v>0</v>
      </c>
      <c r="L665" s="78">
        <f t="shared" si="63"/>
        <v>0</v>
      </c>
      <c r="M665" s="45">
        <f t="shared" si="64"/>
        <v>0</v>
      </c>
      <c r="N665" s="445"/>
      <c r="O665" s="445"/>
      <c r="P665" s="445"/>
      <c r="Q665" s="445"/>
      <c r="R665" s="445"/>
      <c r="S665" s="445"/>
      <c r="T665" s="445"/>
      <c r="U665" s="445"/>
      <c r="V665" s="445"/>
      <c r="W665" s="445"/>
      <c r="X665" s="445"/>
      <c r="Y665" s="445"/>
      <c r="Z665" s="445"/>
      <c r="AA665" s="445"/>
      <c r="AB665" s="445"/>
      <c r="AC665" s="445"/>
      <c r="AD665" s="74"/>
    </row>
    <row r="666" spans="1:30" ht="18" hidden="1" customHeight="1">
      <c r="A666" s="81"/>
      <c r="B666" s="97"/>
      <c r="C666" s="98"/>
      <c r="D666" s="95"/>
      <c r="E666" s="43"/>
      <c r="F666" s="44"/>
      <c r="G666" s="68"/>
      <c r="H666" s="71"/>
      <c r="I666" s="71"/>
      <c r="J666" s="96"/>
      <c r="K666" s="78">
        <f t="shared" si="62"/>
        <v>0</v>
      </c>
      <c r="L666" s="78">
        <f t="shared" si="63"/>
        <v>0</v>
      </c>
      <c r="M666" s="45">
        <f t="shared" si="64"/>
        <v>0</v>
      </c>
      <c r="N666" s="445"/>
      <c r="O666" s="445"/>
      <c r="P666" s="445"/>
      <c r="Q666" s="445"/>
      <c r="R666" s="445"/>
      <c r="S666" s="445"/>
      <c r="T666" s="445"/>
      <c r="U666" s="445"/>
      <c r="V666" s="445"/>
      <c r="W666" s="445"/>
      <c r="X666" s="445"/>
      <c r="Y666" s="445"/>
      <c r="Z666" s="445"/>
      <c r="AA666" s="445"/>
      <c r="AB666" s="445"/>
      <c r="AC666" s="445"/>
      <c r="AD666" s="74"/>
    </row>
    <row r="667" spans="1:30" ht="18" hidden="1" customHeight="1">
      <c r="A667" s="81"/>
      <c r="B667" s="97"/>
      <c r="C667" s="98"/>
      <c r="D667" s="95"/>
      <c r="E667" s="43"/>
      <c r="F667" s="44"/>
      <c r="G667" s="68"/>
      <c r="H667" s="71"/>
      <c r="I667" s="71"/>
      <c r="J667" s="96"/>
      <c r="K667" s="78">
        <f t="shared" si="62"/>
        <v>0</v>
      </c>
      <c r="L667" s="78">
        <f t="shared" si="63"/>
        <v>0</v>
      </c>
      <c r="M667" s="45">
        <f t="shared" si="64"/>
        <v>0</v>
      </c>
      <c r="N667" s="445"/>
      <c r="O667" s="445"/>
      <c r="P667" s="445"/>
      <c r="Q667" s="445"/>
      <c r="R667" s="445"/>
      <c r="S667" s="445"/>
      <c r="T667" s="445"/>
      <c r="U667" s="445"/>
      <c r="V667" s="445"/>
      <c r="W667" s="445"/>
      <c r="X667" s="445"/>
      <c r="Y667" s="445"/>
      <c r="Z667" s="445"/>
      <c r="AA667" s="445"/>
      <c r="AB667" s="445"/>
      <c r="AC667" s="445"/>
      <c r="AD667" s="74"/>
    </row>
    <row r="668" spans="1:30" ht="18" hidden="1" customHeight="1">
      <c r="A668" s="81"/>
      <c r="B668" s="97"/>
      <c r="C668" s="98"/>
      <c r="D668" s="95"/>
      <c r="E668" s="43"/>
      <c r="F668" s="44"/>
      <c r="G668" s="68"/>
      <c r="H668" s="71"/>
      <c r="I668" s="71"/>
      <c r="J668" s="96"/>
      <c r="K668" s="78">
        <f t="shared" si="62"/>
        <v>0</v>
      </c>
      <c r="L668" s="78">
        <f t="shared" si="63"/>
        <v>0</v>
      </c>
      <c r="M668" s="45">
        <f t="shared" si="64"/>
        <v>0</v>
      </c>
      <c r="N668" s="445"/>
      <c r="O668" s="445"/>
      <c r="P668" s="445"/>
      <c r="Q668" s="445"/>
      <c r="R668" s="445"/>
      <c r="S668" s="445"/>
      <c r="T668" s="445"/>
      <c r="U668" s="445"/>
      <c r="V668" s="445"/>
      <c r="W668" s="445"/>
      <c r="X668" s="445"/>
      <c r="Y668" s="445"/>
      <c r="Z668" s="445"/>
      <c r="AA668" s="445"/>
      <c r="AB668" s="445"/>
      <c r="AC668" s="445"/>
      <c r="AD668" s="74"/>
    </row>
    <row r="669" spans="1:30" ht="18" hidden="1" customHeight="1">
      <c r="A669" s="81"/>
      <c r="B669" s="97"/>
      <c r="C669" s="98"/>
      <c r="D669" s="95"/>
      <c r="E669" s="43"/>
      <c r="F669" s="44"/>
      <c r="G669" s="68"/>
      <c r="H669" s="71"/>
      <c r="I669" s="71"/>
      <c r="J669" s="96"/>
      <c r="K669" s="78">
        <f t="shared" si="62"/>
        <v>0</v>
      </c>
      <c r="L669" s="78">
        <f t="shared" si="63"/>
        <v>0</v>
      </c>
      <c r="M669" s="45">
        <f t="shared" si="64"/>
        <v>0</v>
      </c>
      <c r="N669" s="445"/>
      <c r="O669" s="445"/>
      <c r="P669" s="445"/>
      <c r="Q669" s="445"/>
      <c r="R669" s="445"/>
      <c r="S669" s="445"/>
      <c r="T669" s="445"/>
      <c r="U669" s="445"/>
      <c r="V669" s="445"/>
      <c r="W669" s="445"/>
      <c r="X669" s="445"/>
      <c r="Y669" s="445"/>
      <c r="Z669" s="445"/>
      <c r="AA669" s="445"/>
      <c r="AB669" s="445"/>
      <c r="AC669" s="445"/>
      <c r="AD669" s="74"/>
    </row>
    <row r="670" spans="1:30" ht="18" hidden="1" customHeight="1">
      <c r="A670" s="81"/>
      <c r="B670" s="97"/>
      <c r="C670" s="98"/>
      <c r="D670" s="95"/>
      <c r="E670" s="43"/>
      <c r="F670" s="44"/>
      <c r="G670" s="68"/>
      <c r="H670" s="71"/>
      <c r="I670" s="71"/>
      <c r="J670" s="96"/>
      <c r="K670" s="78">
        <f t="shared" si="62"/>
        <v>0</v>
      </c>
      <c r="L670" s="78">
        <f t="shared" si="63"/>
        <v>0</v>
      </c>
      <c r="M670" s="45">
        <f t="shared" si="64"/>
        <v>0</v>
      </c>
      <c r="N670" s="445"/>
      <c r="O670" s="445"/>
      <c r="P670" s="445"/>
      <c r="Q670" s="445"/>
      <c r="R670" s="445"/>
      <c r="S670" s="445"/>
      <c r="T670" s="445"/>
      <c r="U670" s="445"/>
      <c r="V670" s="445"/>
      <c r="W670" s="445"/>
      <c r="X670" s="445"/>
      <c r="Y670" s="445"/>
      <c r="Z670" s="445"/>
      <c r="AA670" s="445"/>
      <c r="AB670" s="445"/>
      <c r="AC670" s="445"/>
      <c r="AD670" s="74"/>
    </row>
    <row r="671" spans="1:30" ht="18" hidden="1" customHeight="1">
      <c r="A671" s="81"/>
      <c r="B671" s="97"/>
      <c r="C671" s="98"/>
      <c r="D671" s="95"/>
      <c r="E671" s="43"/>
      <c r="F671" s="44"/>
      <c r="G671" s="68"/>
      <c r="H671" s="71"/>
      <c r="I671" s="71"/>
      <c r="J671" s="96"/>
      <c r="K671" s="78">
        <f t="shared" si="62"/>
        <v>0</v>
      </c>
      <c r="L671" s="78">
        <f t="shared" si="63"/>
        <v>0</v>
      </c>
      <c r="M671" s="45">
        <f t="shared" si="64"/>
        <v>0</v>
      </c>
      <c r="N671" s="445"/>
      <c r="O671" s="445"/>
      <c r="P671" s="445"/>
      <c r="Q671" s="445"/>
      <c r="R671" s="445"/>
      <c r="S671" s="445"/>
      <c r="T671" s="445"/>
      <c r="U671" s="445"/>
      <c r="V671" s="445"/>
      <c r="W671" s="445"/>
      <c r="X671" s="445"/>
      <c r="Y671" s="445"/>
      <c r="Z671" s="445"/>
      <c r="AA671" s="445"/>
      <c r="AB671" s="445"/>
      <c r="AC671" s="445"/>
      <c r="AD671" s="74"/>
    </row>
    <row r="672" spans="1:30" ht="18" hidden="1" customHeight="1">
      <c r="A672" s="81"/>
      <c r="B672" s="97"/>
      <c r="C672" s="98"/>
      <c r="D672" s="95"/>
      <c r="E672" s="43"/>
      <c r="F672" s="44"/>
      <c r="G672" s="68"/>
      <c r="H672" s="71"/>
      <c r="I672" s="71"/>
      <c r="J672" s="96"/>
      <c r="K672" s="78">
        <f t="shared" si="62"/>
        <v>0</v>
      </c>
      <c r="L672" s="78">
        <f t="shared" si="63"/>
        <v>0</v>
      </c>
      <c r="M672" s="45">
        <f t="shared" si="64"/>
        <v>0</v>
      </c>
      <c r="N672" s="445"/>
      <c r="O672" s="445"/>
      <c r="P672" s="445"/>
      <c r="Q672" s="445"/>
      <c r="R672" s="445"/>
      <c r="S672" s="445"/>
      <c r="T672" s="445"/>
      <c r="U672" s="445"/>
      <c r="V672" s="445"/>
      <c r="W672" s="445"/>
      <c r="X672" s="445"/>
      <c r="Y672" s="445"/>
      <c r="Z672" s="445"/>
      <c r="AA672" s="445"/>
      <c r="AB672" s="445"/>
      <c r="AC672" s="445"/>
      <c r="AD672" s="74"/>
    </row>
    <row r="673" spans="1:16384" s="207" customFormat="1" ht="18" customHeight="1">
      <c r="A673" s="94">
        <v>36</v>
      </c>
      <c r="B673" s="59" t="s">
        <v>480</v>
      </c>
      <c r="C673" s="60"/>
      <c r="D673" s="94"/>
      <c r="E673" s="43" t="s">
        <v>348</v>
      </c>
      <c r="F673" s="44" t="s">
        <v>170</v>
      </c>
      <c r="G673" s="77">
        <v>2</v>
      </c>
      <c r="H673" s="71">
        <v>15</v>
      </c>
      <c r="I673" s="71"/>
      <c r="J673" s="96">
        <v>60</v>
      </c>
      <c r="K673" s="78">
        <f t="shared" ref="K673:K675" si="66">IF(OR(LEFT(E673,2)="ĐA",LEFT(E673,2)="DA",LEFT(E673,5)="Đồ án",LEFT(E673,5)="Đồán ",LEFT(E673,9)="Sinh hoạt",LEFT(E673,9)="sinh hoạt",LEFT(E673,6)="Cố vấn",LEFT(E673,6)="cố vấn",LEFT(E673,4)="cvht",LEFT(E673,4)="CVHT",LEFT(E673,4)="shcn",LEFT(E673,4)="SHCN"),0,(IF(AND(H673&gt;0,J673&gt;0),IF(J673&gt;60,1.3,IF(J673&gt;35,1.2,1)),0)))</f>
        <v>1.2</v>
      </c>
      <c r="L673" s="78">
        <f t="shared" ref="L673:L675" si="67">IF(OR(LEFT(E673,2)="ĐA",LEFT(E673,2)="DA",LEFT(E673,5)="Đồ án",LEFT(E673,5)="Đồán "),0,IF(AND(J673&gt;0,I673&gt;0),IF(AND(OR(LEFT(E673,4)="GDQP",LEFT(E673,4)="gdqp",LEFT(E673,19)="Giáo dục quốc phòng"),J673&gt;50),1.3,IF(J673&gt;35,1.2,IF(J673&gt;29,1.1,1))),0))</f>
        <v>0</v>
      </c>
      <c r="M673" s="45">
        <f t="shared" ref="M673:M675" si="68">ROUND(IF(OR(LEFT(E673,2)="ĐA",LEFT(E673,2)="DA",LEFT(E673,5)="Đồ án",LEFT(E673,5)="Đồán "),J673*0.5,(IF(H673&gt;0,H673*K673,"0")+IF(I673&gt;0,(I673*0.75)*L673,"0"))),1)</f>
        <v>18</v>
      </c>
      <c r="N673" s="479"/>
      <c r="O673" s="463"/>
      <c r="P673" s="457">
        <f>SUM(M673:N682)</f>
        <v>67.599999999999994</v>
      </c>
      <c r="Q673" s="463"/>
      <c r="R673" s="457"/>
      <c r="S673" s="461"/>
      <c r="T673" s="463"/>
      <c r="U673" s="461"/>
      <c r="V673" s="463"/>
      <c r="W673" s="212"/>
      <c r="X673" s="463"/>
      <c r="Y673" s="457"/>
      <c r="Z673" s="465"/>
      <c r="AA673" s="465"/>
      <c r="AB673" s="483"/>
      <c r="AC673" s="472">
        <f>P673</f>
        <v>67.599999999999994</v>
      </c>
      <c r="AD673" s="74"/>
    </row>
    <row r="674" spans="1:16384" s="207" customFormat="1" ht="18" customHeight="1">
      <c r="A674" s="111"/>
      <c r="B674" s="97"/>
      <c r="C674" s="98"/>
      <c r="D674" s="95"/>
      <c r="E674" s="43" t="s">
        <v>355</v>
      </c>
      <c r="F674" s="44" t="s">
        <v>170</v>
      </c>
      <c r="G674" s="214">
        <v>2</v>
      </c>
      <c r="H674" s="71"/>
      <c r="I674" s="71">
        <v>30</v>
      </c>
      <c r="J674" s="96">
        <v>30</v>
      </c>
      <c r="K674" s="78">
        <f t="shared" si="66"/>
        <v>0</v>
      </c>
      <c r="L674" s="78">
        <f t="shared" si="67"/>
        <v>1.1000000000000001</v>
      </c>
      <c r="M674" s="45">
        <f t="shared" si="68"/>
        <v>24.8</v>
      </c>
      <c r="N674" s="480"/>
      <c r="O674" s="464"/>
      <c r="P674" s="458"/>
      <c r="Q674" s="464"/>
      <c r="R674" s="458"/>
      <c r="S674" s="462"/>
      <c r="T674" s="445"/>
      <c r="U674" s="462"/>
      <c r="V674" s="445"/>
      <c r="W674" s="213"/>
      <c r="X674" s="445"/>
      <c r="Y674" s="445"/>
      <c r="Z674" s="445"/>
      <c r="AA674" s="445"/>
      <c r="AB674" s="445"/>
      <c r="AC674" s="445"/>
      <c r="AD674" s="74"/>
    </row>
    <row r="675" spans="1:16384" s="207" customFormat="1" ht="18" customHeight="1">
      <c r="A675" s="111"/>
      <c r="B675" s="97"/>
      <c r="C675" s="98"/>
      <c r="D675" s="95"/>
      <c r="E675" s="43" t="s">
        <v>356</v>
      </c>
      <c r="F675" s="44" t="s">
        <v>170</v>
      </c>
      <c r="G675" s="214">
        <v>2</v>
      </c>
      <c r="H675" s="71"/>
      <c r="I675" s="71">
        <v>30</v>
      </c>
      <c r="J675" s="96">
        <v>30</v>
      </c>
      <c r="K675" s="78">
        <f t="shared" si="66"/>
        <v>0</v>
      </c>
      <c r="L675" s="78">
        <f t="shared" si="67"/>
        <v>1.1000000000000001</v>
      </c>
      <c r="M675" s="45">
        <f t="shared" si="68"/>
        <v>24.8</v>
      </c>
      <c r="N675" s="480"/>
      <c r="O675" s="464"/>
      <c r="P675" s="458"/>
      <c r="Q675" s="464"/>
      <c r="R675" s="458"/>
      <c r="S675" s="462"/>
      <c r="T675" s="445"/>
      <c r="U675" s="462"/>
      <c r="V675" s="445"/>
      <c r="W675" s="213"/>
      <c r="X675" s="445"/>
      <c r="Y675" s="445"/>
      <c r="Z675" s="445"/>
      <c r="AA675" s="445"/>
      <c r="AB675" s="445"/>
      <c r="AC675" s="445"/>
      <c r="AD675" s="74"/>
    </row>
    <row r="676" spans="1:16384" s="207" customFormat="1" ht="18" hidden="1" customHeight="1">
      <c r="A676" s="111"/>
      <c r="B676" s="97"/>
      <c r="C676" s="98"/>
      <c r="D676" s="95"/>
      <c r="E676" s="43"/>
      <c r="F676" s="44"/>
      <c r="G676" s="214"/>
      <c r="H676" s="71"/>
      <c r="I676" s="71"/>
      <c r="J676" s="96"/>
      <c r="K676" s="78"/>
      <c r="L676" s="78"/>
      <c r="M676" s="45"/>
      <c r="N676" s="480"/>
      <c r="O676" s="464"/>
      <c r="P676" s="458"/>
      <c r="Q676" s="464"/>
      <c r="R676" s="458"/>
      <c r="S676" s="462"/>
      <c r="T676" s="445"/>
      <c r="U676" s="462"/>
      <c r="V676" s="445"/>
      <c r="W676" s="213"/>
      <c r="X676" s="445"/>
      <c r="Y676" s="445"/>
      <c r="Z676" s="445"/>
      <c r="AA676" s="445"/>
      <c r="AB676" s="445"/>
      <c r="AC676" s="445"/>
      <c r="AD676" s="74"/>
    </row>
    <row r="677" spans="1:16384" s="207" customFormat="1" ht="18" hidden="1" customHeight="1">
      <c r="A677" s="111"/>
      <c r="B677" s="97"/>
      <c r="C677" s="98"/>
      <c r="D677" s="95"/>
      <c r="E677" s="43"/>
      <c r="F677" s="44"/>
      <c r="G677" s="214"/>
      <c r="H677" s="71"/>
      <c r="I677" s="71"/>
      <c r="J677" s="96"/>
      <c r="K677" s="78"/>
      <c r="L677" s="78"/>
      <c r="M677" s="45"/>
      <c r="N677" s="480"/>
      <c r="O677" s="464"/>
      <c r="P677" s="458"/>
      <c r="Q677" s="464"/>
      <c r="R677" s="458"/>
      <c r="S677" s="462"/>
      <c r="T677" s="471"/>
      <c r="U677" s="462"/>
      <c r="V677" s="471"/>
      <c r="W677" s="213"/>
      <c r="X677" s="471"/>
      <c r="Y677" s="471"/>
      <c r="Z677" s="471"/>
      <c r="AA677" s="471"/>
      <c r="AB677" s="471"/>
      <c r="AC677" s="471"/>
      <c r="AD677" s="74"/>
    </row>
    <row r="678" spans="1:16384" s="207" customFormat="1" ht="18" hidden="1" customHeight="1">
      <c r="A678" s="111"/>
      <c r="B678" s="97"/>
      <c r="C678" s="98"/>
      <c r="D678" s="95"/>
      <c r="E678" s="43"/>
      <c r="F678" s="44"/>
      <c r="G678" s="214"/>
      <c r="H678" s="71"/>
      <c r="I678" s="71"/>
      <c r="J678" s="96"/>
      <c r="K678" s="78"/>
      <c r="L678" s="78"/>
      <c r="M678" s="45"/>
      <c r="N678" s="480"/>
      <c r="O678" s="464"/>
      <c r="P678" s="458"/>
      <c r="Q678" s="464"/>
      <c r="R678" s="458"/>
      <c r="S678" s="462"/>
      <c r="T678" s="445"/>
      <c r="U678" s="462"/>
      <c r="V678" s="445"/>
      <c r="W678" s="213"/>
      <c r="X678" s="445"/>
      <c r="Y678" s="445"/>
      <c r="Z678" s="445"/>
      <c r="AA678" s="445"/>
      <c r="AB678" s="445"/>
      <c r="AC678" s="445"/>
      <c r="AD678" s="74"/>
    </row>
    <row r="679" spans="1:16384" s="207" customFormat="1" ht="18" hidden="1" customHeight="1">
      <c r="A679" s="111"/>
      <c r="B679" s="97"/>
      <c r="C679" s="98"/>
      <c r="D679" s="95"/>
      <c r="E679" s="43"/>
      <c r="F679" s="44"/>
      <c r="G679" s="214"/>
      <c r="H679" s="71"/>
      <c r="I679" s="71"/>
      <c r="J679" s="96"/>
      <c r="K679" s="78"/>
      <c r="L679" s="78"/>
      <c r="M679" s="45"/>
      <c r="N679" s="480"/>
      <c r="O679" s="464"/>
      <c r="P679" s="458"/>
      <c r="Q679" s="464"/>
      <c r="R679" s="458"/>
      <c r="S679" s="462"/>
      <c r="T679" s="445"/>
      <c r="U679" s="462"/>
      <c r="V679" s="445"/>
      <c r="W679" s="213"/>
      <c r="X679" s="445"/>
      <c r="Y679" s="445"/>
      <c r="Z679" s="445"/>
      <c r="AA679" s="445"/>
      <c r="AB679" s="445"/>
      <c r="AC679" s="445"/>
      <c r="AD679" s="74"/>
    </row>
    <row r="680" spans="1:16384" s="207" customFormat="1" ht="18" hidden="1" customHeight="1">
      <c r="A680" s="111"/>
      <c r="B680" s="97"/>
      <c r="C680" s="98"/>
      <c r="D680" s="95"/>
      <c r="E680" s="43"/>
      <c r="F680" s="44"/>
      <c r="G680" s="214"/>
      <c r="H680" s="71"/>
      <c r="I680" s="71"/>
      <c r="J680" s="96"/>
      <c r="K680" s="78"/>
      <c r="L680" s="78"/>
      <c r="M680" s="45"/>
      <c r="N680" s="480"/>
      <c r="O680" s="464"/>
      <c r="P680" s="458"/>
      <c r="Q680" s="464"/>
      <c r="R680" s="458"/>
      <c r="S680" s="462"/>
      <c r="T680" s="445"/>
      <c r="U680" s="462"/>
      <c r="V680" s="445"/>
      <c r="W680" s="213"/>
      <c r="X680" s="445"/>
      <c r="Y680" s="445"/>
      <c r="Z680" s="445"/>
      <c r="AA680" s="445"/>
      <c r="AB680" s="445"/>
      <c r="AC680" s="445"/>
      <c r="AD680" s="74"/>
    </row>
    <row r="681" spans="1:16384" s="207" customFormat="1" ht="18" hidden="1" customHeight="1">
      <c r="A681" s="111"/>
      <c r="B681" s="97"/>
      <c r="C681" s="98"/>
      <c r="D681" s="95"/>
      <c r="E681" s="43"/>
      <c r="F681" s="44"/>
      <c r="G681" s="214"/>
      <c r="H681" s="71"/>
      <c r="I681" s="71"/>
      <c r="J681" s="96"/>
      <c r="K681" s="78"/>
      <c r="L681" s="78"/>
      <c r="M681" s="45"/>
      <c r="N681" s="480"/>
      <c r="O681" s="464"/>
      <c r="P681" s="458"/>
      <c r="Q681" s="464"/>
      <c r="R681" s="458"/>
      <c r="S681" s="462"/>
      <c r="T681" s="445"/>
      <c r="U681" s="462"/>
      <c r="V681" s="445"/>
      <c r="W681" s="213"/>
      <c r="X681" s="445"/>
      <c r="Y681" s="445"/>
      <c r="Z681" s="445"/>
      <c r="AA681" s="445"/>
      <c r="AB681" s="445"/>
      <c r="AC681" s="445"/>
      <c r="AD681" s="74"/>
    </row>
    <row r="682" spans="1:16384" s="207" customFormat="1" ht="18" hidden="1" customHeight="1">
      <c r="A682" s="111"/>
      <c r="B682" s="97"/>
      <c r="C682" s="98"/>
      <c r="D682" s="95"/>
      <c r="E682" s="43"/>
      <c r="F682" s="44"/>
      <c r="G682" s="214"/>
      <c r="H682" s="71"/>
      <c r="I682" s="71"/>
      <c r="J682" s="96"/>
      <c r="K682" s="78"/>
      <c r="L682" s="78"/>
      <c r="M682" s="45"/>
      <c r="N682" s="480"/>
      <c r="O682" s="464"/>
      <c r="P682" s="458"/>
      <c r="Q682" s="464"/>
      <c r="R682" s="458"/>
      <c r="S682" s="462"/>
      <c r="T682" s="445"/>
      <c r="U682" s="462"/>
      <c r="V682" s="445"/>
      <c r="W682" s="213"/>
      <c r="X682" s="445"/>
      <c r="Y682" s="445"/>
      <c r="Z682" s="445"/>
      <c r="AA682" s="445"/>
      <c r="AB682" s="445"/>
      <c r="AC682" s="445"/>
      <c r="AD682" s="74"/>
    </row>
    <row r="683" spans="1:16384" s="203" customFormat="1" ht="18" customHeight="1">
      <c r="A683" s="94">
        <v>36</v>
      </c>
      <c r="B683" s="59" t="s">
        <v>474</v>
      </c>
      <c r="C683" s="60"/>
      <c r="D683" s="94"/>
      <c r="E683" s="59" t="s">
        <v>327</v>
      </c>
      <c r="F683" s="60" t="s">
        <v>346</v>
      </c>
      <c r="G683" s="94">
        <v>1</v>
      </c>
      <c r="H683" s="294">
        <v>30</v>
      </c>
      <c r="I683" s="288">
        <v>0</v>
      </c>
      <c r="J683" s="94">
        <v>40</v>
      </c>
      <c r="K683" s="78">
        <f t="shared" si="62"/>
        <v>1.2</v>
      </c>
      <c r="L683" s="78">
        <f t="shared" si="63"/>
        <v>0</v>
      </c>
      <c r="M683" s="45">
        <f t="shared" si="64"/>
        <v>36</v>
      </c>
      <c r="N683" s="479"/>
      <c r="O683" s="463"/>
      <c r="P683" s="457">
        <v>108</v>
      </c>
      <c r="Q683" s="463"/>
      <c r="R683" s="457"/>
      <c r="S683" s="461"/>
      <c r="T683" s="463"/>
      <c r="U683" s="461"/>
      <c r="V683" s="463"/>
      <c r="W683" s="204"/>
      <c r="X683" s="463"/>
      <c r="Y683" s="457"/>
      <c r="Z683" s="465"/>
      <c r="AA683" s="465"/>
      <c r="AB683" s="483"/>
      <c r="AC683" s="472">
        <f>P683</f>
        <v>108</v>
      </c>
      <c r="AD683" s="60"/>
      <c r="AE683" s="94"/>
      <c r="AF683" s="59"/>
      <c r="AG683" s="60"/>
      <c r="AH683" s="94"/>
      <c r="AI683" s="59"/>
      <c r="AJ683" s="60"/>
      <c r="AK683" s="94"/>
      <c r="AL683" s="59"/>
      <c r="AM683" s="60"/>
      <c r="AN683" s="94"/>
      <c r="AO683" s="59"/>
      <c r="AP683" s="60"/>
      <c r="AQ683" s="94"/>
      <c r="AR683" s="59"/>
      <c r="AS683" s="60"/>
      <c r="AT683" s="94"/>
      <c r="AU683" s="59"/>
      <c r="AV683" s="60"/>
      <c r="AW683" s="94"/>
      <c r="AX683" s="59"/>
      <c r="AY683" s="60"/>
      <c r="AZ683" s="94"/>
      <c r="BA683" s="59"/>
      <c r="BB683" s="60"/>
      <c r="BC683" s="94"/>
      <c r="BD683" s="59"/>
      <c r="BE683" s="60"/>
      <c r="BF683" s="94"/>
      <c r="BG683" s="59"/>
      <c r="BH683" s="60"/>
      <c r="BI683" s="94"/>
      <c r="BJ683" s="59"/>
      <c r="BK683" s="60"/>
      <c r="BL683" s="94"/>
      <c r="BM683" s="59"/>
      <c r="BN683" s="60"/>
      <c r="BO683" s="94"/>
      <c r="BP683" s="59"/>
      <c r="BQ683" s="60"/>
      <c r="BR683" s="94"/>
      <c r="BS683" s="59"/>
      <c r="BT683" s="60"/>
      <c r="BU683" s="94"/>
      <c r="BV683" s="59"/>
      <c r="BW683" s="60"/>
      <c r="BX683" s="94"/>
      <c r="BY683" s="59"/>
      <c r="BZ683" s="60"/>
      <c r="CA683" s="94"/>
      <c r="CB683" s="59"/>
      <c r="CC683" s="60"/>
      <c r="CD683" s="94"/>
      <c r="CE683" s="59"/>
      <c r="CF683" s="60"/>
      <c r="CG683" s="94"/>
      <c r="CH683" s="59"/>
      <c r="CI683" s="60"/>
      <c r="CJ683" s="94"/>
      <c r="CK683" s="59"/>
      <c r="CL683" s="60"/>
      <c r="CM683" s="94"/>
      <c r="CN683" s="59"/>
      <c r="CO683" s="60"/>
      <c r="CP683" s="94"/>
      <c r="CQ683" s="59"/>
      <c r="CR683" s="60"/>
      <c r="CS683" s="94"/>
      <c r="CT683" s="59"/>
      <c r="CU683" s="60"/>
      <c r="CV683" s="94"/>
      <c r="CW683" s="59"/>
      <c r="CX683" s="60"/>
      <c r="CY683" s="94"/>
      <c r="CZ683" s="59"/>
      <c r="DA683" s="60"/>
      <c r="DB683" s="94"/>
      <c r="DC683" s="59"/>
      <c r="DD683" s="60"/>
      <c r="DE683" s="94"/>
      <c r="DF683" s="59"/>
      <c r="DG683" s="60"/>
      <c r="DH683" s="94"/>
      <c r="DI683" s="59"/>
      <c r="DJ683" s="60"/>
      <c r="DK683" s="94"/>
      <c r="DL683" s="59"/>
      <c r="DM683" s="60"/>
      <c r="DN683" s="94"/>
      <c r="DO683" s="59"/>
      <c r="DP683" s="60"/>
      <c r="DQ683" s="94"/>
      <c r="DR683" s="59"/>
      <c r="DS683" s="60"/>
      <c r="DT683" s="94"/>
      <c r="DU683" s="59"/>
      <c r="DV683" s="60"/>
      <c r="DW683" s="94"/>
      <c r="DX683" s="59"/>
      <c r="DY683" s="60"/>
      <c r="DZ683" s="94"/>
      <c r="EA683" s="59"/>
      <c r="EB683" s="60"/>
      <c r="EC683" s="94"/>
      <c r="ED683" s="59"/>
      <c r="EE683" s="60"/>
      <c r="EF683" s="94"/>
      <c r="EG683" s="59"/>
      <c r="EH683" s="60"/>
      <c r="EI683" s="94"/>
      <c r="EJ683" s="59"/>
      <c r="EK683" s="60"/>
      <c r="EL683" s="94"/>
      <c r="EM683" s="59"/>
      <c r="EN683" s="60"/>
      <c r="EO683" s="94"/>
      <c r="EP683" s="59"/>
      <c r="EQ683" s="60"/>
      <c r="ER683" s="94"/>
      <c r="ES683" s="59"/>
      <c r="ET683" s="60"/>
      <c r="EU683" s="94"/>
      <c r="EV683" s="59"/>
      <c r="EW683" s="60"/>
      <c r="EX683" s="94"/>
      <c r="EY683" s="59"/>
      <c r="EZ683" s="60"/>
      <c r="FA683" s="94"/>
      <c r="FB683" s="59"/>
      <c r="FC683" s="60"/>
      <c r="FD683" s="94"/>
      <c r="FE683" s="59"/>
      <c r="FF683" s="60"/>
      <c r="FG683" s="94"/>
      <c r="FH683" s="59"/>
      <c r="FI683" s="60"/>
      <c r="FJ683" s="94"/>
      <c r="FK683" s="59"/>
      <c r="FL683" s="60"/>
      <c r="FM683" s="94"/>
      <c r="FN683" s="59"/>
      <c r="FO683" s="60"/>
      <c r="FP683" s="94"/>
      <c r="FQ683" s="59"/>
      <c r="FR683" s="60"/>
      <c r="FS683" s="94"/>
      <c r="FT683" s="59"/>
      <c r="FU683" s="60"/>
      <c r="FV683" s="94"/>
      <c r="FW683" s="59"/>
      <c r="FX683" s="60"/>
      <c r="FY683" s="94"/>
      <c r="FZ683" s="59"/>
      <c r="GA683" s="60"/>
      <c r="GB683" s="94"/>
      <c r="GC683" s="59"/>
      <c r="GD683" s="60"/>
      <c r="GE683" s="94"/>
      <c r="GF683" s="59"/>
      <c r="GG683" s="60"/>
      <c r="GH683" s="94"/>
      <c r="GI683" s="59"/>
      <c r="GJ683" s="60"/>
      <c r="GK683" s="94"/>
      <c r="GL683" s="59"/>
      <c r="GM683" s="60"/>
      <c r="GN683" s="94"/>
      <c r="GO683" s="59"/>
      <c r="GP683" s="60"/>
      <c r="GQ683" s="94"/>
      <c r="GR683" s="59"/>
      <c r="GS683" s="60"/>
      <c r="GT683" s="94"/>
      <c r="GU683" s="59"/>
      <c r="GV683" s="60"/>
      <c r="GW683" s="94"/>
      <c r="GX683" s="59"/>
      <c r="GY683" s="60"/>
      <c r="GZ683" s="94"/>
      <c r="HA683" s="59"/>
      <c r="HB683" s="60"/>
      <c r="HC683" s="94"/>
      <c r="HD683" s="59"/>
      <c r="HE683" s="60"/>
      <c r="HF683" s="94"/>
      <c r="HG683" s="59"/>
      <c r="HH683" s="60"/>
      <c r="HI683" s="94"/>
      <c r="HJ683" s="59"/>
      <c r="HK683" s="60"/>
      <c r="HL683" s="94"/>
      <c r="HM683" s="59"/>
      <c r="HN683" s="60"/>
      <c r="HO683" s="94"/>
      <c r="HP683" s="59"/>
      <c r="HQ683" s="60"/>
      <c r="HR683" s="94"/>
      <c r="HS683" s="59"/>
      <c r="HT683" s="60"/>
      <c r="HU683" s="94"/>
      <c r="HV683" s="59"/>
      <c r="HW683" s="60"/>
      <c r="HX683" s="94"/>
      <c r="HY683" s="59"/>
      <c r="HZ683" s="60"/>
      <c r="IA683" s="94"/>
      <c r="IB683" s="59"/>
      <c r="IC683" s="60"/>
      <c r="ID683" s="94"/>
      <c r="IE683" s="59"/>
      <c r="IF683" s="60"/>
      <c r="IG683" s="94"/>
      <c r="IH683" s="59"/>
      <c r="II683" s="60"/>
      <c r="IJ683" s="94"/>
      <c r="IK683" s="59"/>
      <c r="IL683" s="60"/>
      <c r="IM683" s="94"/>
      <c r="IN683" s="59"/>
      <c r="IO683" s="60"/>
      <c r="IP683" s="94"/>
      <c r="IQ683" s="59"/>
      <c r="IR683" s="60"/>
      <c r="IS683" s="94"/>
      <c r="IT683" s="59"/>
      <c r="IU683" s="60"/>
      <c r="IV683" s="94"/>
      <c r="IW683" s="59"/>
      <c r="IX683" s="60"/>
      <c r="IY683" s="94"/>
      <c r="IZ683" s="59"/>
      <c r="JA683" s="60"/>
      <c r="JB683" s="94"/>
      <c r="JC683" s="59"/>
      <c r="JD683" s="60"/>
      <c r="JE683" s="94"/>
      <c r="JF683" s="59"/>
      <c r="JG683" s="60"/>
      <c r="JH683" s="94"/>
      <c r="JI683" s="59"/>
      <c r="JJ683" s="60"/>
      <c r="JK683" s="94"/>
      <c r="JL683" s="59"/>
      <c r="JM683" s="60"/>
      <c r="JN683" s="94"/>
      <c r="JO683" s="59"/>
      <c r="JP683" s="60"/>
      <c r="JQ683" s="94"/>
      <c r="JR683" s="59"/>
      <c r="JS683" s="60"/>
      <c r="JT683" s="94"/>
      <c r="JU683" s="59"/>
      <c r="JV683" s="60"/>
      <c r="JW683" s="94"/>
      <c r="JX683" s="59"/>
      <c r="JY683" s="60"/>
      <c r="JZ683" s="94"/>
      <c r="KA683" s="59"/>
      <c r="KB683" s="60"/>
      <c r="KC683" s="94"/>
      <c r="KD683" s="59"/>
      <c r="KE683" s="60"/>
      <c r="KF683" s="94"/>
      <c r="KG683" s="59"/>
      <c r="KH683" s="60"/>
      <c r="KI683" s="94"/>
      <c r="KJ683" s="59"/>
      <c r="KK683" s="60"/>
      <c r="KL683" s="94"/>
      <c r="KM683" s="59"/>
      <c r="KN683" s="60"/>
      <c r="KO683" s="94"/>
      <c r="KP683" s="59"/>
      <c r="KQ683" s="60"/>
      <c r="KR683" s="94"/>
      <c r="KS683" s="59"/>
      <c r="KT683" s="60"/>
      <c r="KU683" s="94"/>
      <c r="KV683" s="59"/>
      <c r="KW683" s="60"/>
      <c r="KX683" s="94"/>
      <c r="KY683" s="59"/>
      <c r="KZ683" s="60"/>
      <c r="LA683" s="94"/>
      <c r="LB683" s="59"/>
      <c r="LC683" s="60"/>
      <c r="LD683" s="94"/>
      <c r="LE683" s="59"/>
      <c r="LF683" s="60"/>
      <c r="LG683" s="94"/>
      <c r="LH683" s="59"/>
      <c r="LI683" s="60"/>
      <c r="LJ683" s="94"/>
      <c r="LK683" s="59"/>
      <c r="LL683" s="60"/>
      <c r="LM683" s="94"/>
      <c r="LN683" s="59"/>
      <c r="LO683" s="60"/>
      <c r="LP683" s="94"/>
      <c r="LQ683" s="59"/>
      <c r="LR683" s="60"/>
      <c r="LS683" s="94"/>
      <c r="LT683" s="59"/>
      <c r="LU683" s="60"/>
      <c r="LV683" s="94"/>
      <c r="LW683" s="59"/>
      <c r="LX683" s="60"/>
      <c r="LY683" s="94"/>
      <c r="LZ683" s="59"/>
      <c r="MA683" s="60"/>
      <c r="MB683" s="94"/>
      <c r="MC683" s="59"/>
      <c r="MD683" s="60"/>
      <c r="ME683" s="94"/>
      <c r="MF683" s="59"/>
      <c r="MG683" s="60"/>
      <c r="MH683" s="94"/>
      <c r="MI683" s="59"/>
      <c r="MJ683" s="60"/>
      <c r="MK683" s="94"/>
      <c r="ML683" s="59"/>
      <c r="MM683" s="60"/>
      <c r="MN683" s="94"/>
      <c r="MO683" s="59"/>
      <c r="MP683" s="60"/>
      <c r="MQ683" s="94"/>
      <c r="MR683" s="59"/>
      <c r="MS683" s="60"/>
      <c r="MT683" s="94"/>
      <c r="MU683" s="59"/>
      <c r="MV683" s="60"/>
      <c r="MW683" s="94"/>
      <c r="MX683" s="59"/>
      <c r="MY683" s="60"/>
      <c r="MZ683" s="94"/>
      <c r="NA683" s="59"/>
      <c r="NB683" s="60"/>
      <c r="NC683" s="94"/>
      <c r="ND683" s="59"/>
      <c r="NE683" s="60"/>
      <c r="NF683" s="94"/>
      <c r="NG683" s="59"/>
      <c r="NH683" s="60"/>
      <c r="NI683" s="94"/>
      <c r="NJ683" s="59"/>
      <c r="NK683" s="60"/>
      <c r="NL683" s="94"/>
      <c r="NM683" s="59"/>
      <c r="NN683" s="60"/>
      <c r="NO683" s="94"/>
      <c r="NP683" s="59"/>
      <c r="NQ683" s="60"/>
      <c r="NR683" s="94"/>
      <c r="NS683" s="59"/>
      <c r="NT683" s="60"/>
      <c r="NU683" s="94"/>
      <c r="NV683" s="59"/>
      <c r="NW683" s="60"/>
      <c r="NX683" s="94"/>
      <c r="NY683" s="59"/>
      <c r="NZ683" s="60"/>
      <c r="OA683" s="94"/>
      <c r="OB683" s="59"/>
      <c r="OC683" s="60"/>
      <c r="OD683" s="94"/>
      <c r="OE683" s="59"/>
      <c r="OF683" s="60"/>
      <c r="OG683" s="94"/>
      <c r="OH683" s="59"/>
      <c r="OI683" s="60"/>
      <c r="OJ683" s="94"/>
      <c r="OK683" s="59"/>
      <c r="OL683" s="60"/>
      <c r="OM683" s="94"/>
      <c r="ON683" s="59"/>
      <c r="OO683" s="60"/>
      <c r="OP683" s="94"/>
      <c r="OQ683" s="59"/>
      <c r="OR683" s="60"/>
      <c r="OS683" s="94"/>
      <c r="OT683" s="59"/>
      <c r="OU683" s="60"/>
      <c r="OV683" s="94"/>
      <c r="OW683" s="59"/>
      <c r="OX683" s="60"/>
      <c r="OY683" s="94"/>
      <c r="OZ683" s="59"/>
      <c r="PA683" s="60"/>
      <c r="PB683" s="94"/>
      <c r="PC683" s="59"/>
      <c r="PD683" s="60"/>
      <c r="PE683" s="94"/>
      <c r="PF683" s="59"/>
      <c r="PG683" s="60"/>
      <c r="PH683" s="94"/>
      <c r="PI683" s="59"/>
      <c r="PJ683" s="60"/>
      <c r="PK683" s="94"/>
      <c r="PL683" s="59"/>
      <c r="PM683" s="60"/>
      <c r="PN683" s="94"/>
      <c r="PO683" s="59"/>
      <c r="PP683" s="60"/>
      <c r="PQ683" s="94"/>
      <c r="PR683" s="59"/>
      <c r="PS683" s="60"/>
      <c r="PT683" s="94"/>
      <c r="PU683" s="59"/>
      <c r="PV683" s="60"/>
      <c r="PW683" s="94"/>
      <c r="PX683" s="59"/>
      <c r="PY683" s="60"/>
      <c r="PZ683" s="94"/>
      <c r="QA683" s="59"/>
      <c r="QB683" s="60"/>
      <c r="QC683" s="94"/>
      <c r="QD683" s="59"/>
      <c r="QE683" s="60"/>
      <c r="QF683" s="94"/>
      <c r="QG683" s="59"/>
      <c r="QH683" s="60"/>
      <c r="QI683" s="94"/>
      <c r="QJ683" s="59"/>
      <c r="QK683" s="60"/>
      <c r="QL683" s="94"/>
      <c r="QM683" s="59"/>
      <c r="QN683" s="60"/>
      <c r="QO683" s="94"/>
      <c r="QP683" s="59"/>
      <c r="QQ683" s="60"/>
      <c r="QR683" s="94"/>
      <c r="QS683" s="59"/>
      <c r="QT683" s="60"/>
      <c r="QU683" s="94"/>
      <c r="QV683" s="59"/>
      <c r="QW683" s="60"/>
      <c r="QX683" s="94"/>
      <c r="QY683" s="59"/>
      <c r="QZ683" s="60"/>
      <c r="RA683" s="94"/>
      <c r="RB683" s="59"/>
      <c r="RC683" s="60"/>
      <c r="RD683" s="94"/>
      <c r="RE683" s="59"/>
      <c r="RF683" s="60"/>
      <c r="RG683" s="94"/>
      <c r="RH683" s="59"/>
      <c r="RI683" s="60"/>
      <c r="RJ683" s="94"/>
      <c r="RK683" s="59"/>
      <c r="RL683" s="60"/>
      <c r="RM683" s="94"/>
      <c r="RN683" s="59"/>
      <c r="RO683" s="60"/>
      <c r="RP683" s="94"/>
      <c r="RQ683" s="59"/>
      <c r="RR683" s="60"/>
      <c r="RS683" s="94"/>
      <c r="RT683" s="59"/>
      <c r="RU683" s="60"/>
      <c r="RV683" s="94"/>
      <c r="RW683" s="59"/>
      <c r="RX683" s="60"/>
      <c r="RY683" s="94"/>
      <c r="RZ683" s="59"/>
      <c r="SA683" s="60"/>
      <c r="SB683" s="94"/>
      <c r="SC683" s="59"/>
      <c r="SD683" s="60"/>
      <c r="SE683" s="94"/>
      <c r="SF683" s="59"/>
      <c r="SG683" s="60"/>
      <c r="SH683" s="94"/>
      <c r="SI683" s="59"/>
      <c r="SJ683" s="60"/>
      <c r="SK683" s="94"/>
      <c r="SL683" s="59"/>
      <c r="SM683" s="60"/>
      <c r="SN683" s="94"/>
      <c r="SO683" s="59"/>
      <c r="SP683" s="60"/>
      <c r="SQ683" s="94"/>
      <c r="SR683" s="59"/>
      <c r="SS683" s="60"/>
      <c r="ST683" s="94"/>
      <c r="SU683" s="59"/>
      <c r="SV683" s="60"/>
      <c r="SW683" s="94"/>
      <c r="SX683" s="59"/>
      <c r="SY683" s="60"/>
      <c r="SZ683" s="94"/>
      <c r="TA683" s="59"/>
      <c r="TB683" s="60"/>
      <c r="TC683" s="94"/>
      <c r="TD683" s="59"/>
      <c r="TE683" s="60"/>
      <c r="TF683" s="94"/>
      <c r="TG683" s="59"/>
      <c r="TH683" s="60"/>
      <c r="TI683" s="94"/>
      <c r="TJ683" s="59"/>
      <c r="TK683" s="60"/>
      <c r="TL683" s="94"/>
      <c r="TM683" s="59"/>
      <c r="TN683" s="60"/>
      <c r="TO683" s="94"/>
      <c r="TP683" s="59"/>
      <c r="TQ683" s="60"/>
      <c r="TR683" s="94"/>
      <c r="TS683" s="59"/>
      <c r="TT683" s="60"/>
      <c r="TU683" s="94"/>
      <c r="TV683" s="59"/>
      <c r="TW683" s="60"/>
      <c r="TX683" s="94"/>
      <c r="TY683" s="59"/>
      <c r="TZ683" s="60"/>
      <c r="UA683" s="94"/>
      <c r="UB683" s="59"/>
      <c r="UC683" s="60"/>
      <c r="UD683" s="94"/>
      <c r="UE683" s="59"/>
      <c r="UF683" s="60"/>
      <c r="UG683" s="94"/>
      <c r="UH683" s="59"/>
      <c r="UI683" s="60"/>
      <c r="UJ683" s="94"/>
      <c r="UK683" s="59"/>
      <c r="UL683" s="60"/>
      <c r="UM683" s="94"/>
      <c r="UN683" s="59"/>
      <c r="UO683" s="60"/>
      <c r="UP683" s="94"/>
      <c r="UQ683" s="59"/>
      <c r="UR683" s="60"/>
      <c r="US683" s="94"/>
      <c r="UT683" s="59"/>
      <c r="UU683" s="60"/>
      <c r="UV683" s="94"/>
      <c r="UW683" s="59"/>
      <c r="UX683" s="60"/>
      <c r="UY683" s="94"/>
      <c r="UZ683" s="59"/>
      <c r="VA683" s="60"/>
      <c r="VB683" s="94"/>
      <c r="VC683" s="59"/>
      <c r="VD683" s="60"/>
      <c r="VE683" s="94"/>
      <c r="VF683" s="59"/>
      <c r="VG683" s="60"/>
      <c r="VH683" s="94"/>
      <c r="VI683" s="59"/>
      <c r="VJ683" s="60"/>
      <c r="VK683" s="94"/>
      <c r="VL683" s="59"/>
      <c r="VM683" s="60"/>
      <c r="VN683" s="94"/>
      <c r="VO683" s="59"/>
      <c r="VP683" s="60"/>
      <c r="VQ683" s="94"/>
      <c r="VR683" s="59"/>
      <c r="VS683" s="60"/>
      <c r="VT683" s="94"/>
      <c r="VU683" s="59"/>
      <c r="VV683" s="60"/>
      <c r="VW683" s="94"/>
      <c r="VX683" s="59"/>
      <c r="VY683" s="60"/>
      <c r="VZ683" s="94"/>
      <c r="WA683" s="59"/>
      <c r="WB683" s="60"/>
      <c r="WC683" s="94"/>
      <c r="WD683" s="59"/>
      <c r="WE683" s="60"/>
      <c r="WF683" s="94"/>
      <c r="WG683" s="59"/>
      <c r="WH683" s="60"/>
      <c r="WI683" s="94"/>
      <c r="WJ683" s="59"/>
      <c r="WK683" s="60"/>
      <c r="WL683" s="94"/>
      <c r="WM683" s="59"/>
      <c r="WN683" s="60"/>
      <c r="WO683" s="94"/>
      <c r="WP683" s="59"/>
      <c r="WQ683" s="60"/>
      <c r="WR683" s="94"/>
      <c r="WS683" s="59"/>
      <c r="WT683" s="60"/>
      <c r="WU683" s="94"/>
      <c r="WV683" s="59"/>
      <c r="WW683" s="60"/>
      <c r="WX683" s="94"/>
      <c r="WY683" s="59"/>
      <c r="WZ683" s="60"/>
      <c r="XA683" s="94"/>
      <c r="XB683" s="59"/>
      <c r="XC683" s="60"/>
      <c r="XD683" s="94"/>
      <c r="XE683" s="59"/>
      <c r="XF683" s="60"/>
      <c r="XG683" s="94"/>
      <c r="XH683" s="59"/>
      <c r="XI683" s="60"/>
      <c r="XJ683" s="94"/>
      <c r="XK683" s="59"/>
      <c r="XL683" s="60"/>
      <c r="XM683" s="94"/>
      <c r="XN683" s="59"/>
      <c r="XO683" s="60"/>
      <c r="XP683" s="94"/>
      <c r="XQ683" s="59"/>
      <c r="XR683" s="60"/>
      <c r="XS683" s="94"/>
      <c r="XT683" s="59"/>
      <c r="XU683" s="60"/>
      <c r="XV683" s="94"/>
      <c r="XW683" s="59"/>
      <c r="XX683" s="60"/>
      <c r="XY683" s="94"/>
      <c r="XZ683" s="59"/>
      <c r="YA683" s="60"/>
      <c r="YB683" s="94"/>
      <c r="YC683" s="59"/>
      <c r="YD683" s="60"/>
      <c r="YE683" s="94"/>
      <c r="YF683" s="59"/>
      <c r="YG683" s="60"/>
      <c r="YH683" s="94"/>
      <c r="YI683" s="59"/>
      <c r="YJ683" s="60"/>
      <c r="YK683" s="94"/>
      <c r="YL683" s="59"/>
      <c r="YM683" s="60"/>
      <c r="YN683" s="94"/>
      <c r="YO683" s="59"/>
      <c r="YP683" s="60"/>
      <c r="YQ683" s="94"/>
      <c r="YR683" s="59"/>
      <c r="YS683" s="60"/>
      <c r="YT683" s="94"/>
      <c r="YU683" s="59"/>
      <c r="YV683" s="60"/>
      <c r="YW683" s="94"/>
      <c r="YX683" s="59"/>
      <c r="YY683" s="60"/>
      <c r="YZ683" s="94"/>
      <c r="ZA683" s="59"/>
      <c r="ZB683" s="60"/>
      <c r="ZC683" s="94"/>
      <c r="ZD683" s="59"/>
      <c r="ZE683" s="60"/>
      <c r="ZF683" s="94"/>
      <c r="ZG683" s="59"/>
      <c r="ZH683" s="60"/>
      <c r="ZI683" s="94"/>
      <c r="ZJ683" s="59"/>
      <c r="ZK683" s="60"/>
      <c r="ZL683" s="94"/>
      <c r="ZM683" s="59"/>
      <c r="ZN683" s="60"/>
      <c r="ZO683" s="94"/>
      <c r="ZP683" s="59"/>
      <c r="ZQ683" s="60"/>
      <c r="ZR683" s="94"/>
      <c r="ZS683" s="59"/>
      <c r="ZT683" s="60"/>
      <c r="ZU683" s="94"/>
      <c r="ZV683" s="59"/>
      <c r="ZW683" s="60"/>
      <c r="ZX683" s="94"/>
      <c r="ZY683" s="59"/>
      <c r="ZZ683" s="60"/>
      <c r="AAA683" s="94"/>
      <c r="AAB683" s="59"/>
      <c r="AAC683" s="60"/>
      <c r="AAD683" s="94"/>
      <c r="AAE683" s="59"/>
      <c r="AAF683" s="60"/>
      <c r="AAG683" s="94"/>
      <c r="AAH683" s="59"/>
      <c r="AAI683" s="60"/>
      <c r="AAJ683" s="94"/>
      <c r="AAK683" s="59"/>
      <c r="AAL683" s="60"/>
      <c r="AAM683" s="94"/>
      <c r="AAN683" s="59"/>
      <c r="AAO683" s="60"/>
      <c r="AAP683" s="94"/>
      <c r="AAQ683" s="59"/>
      <c r="AAR683" s="60"/>
      <c r="AAS683" s="94"/>
      <c r="AAT683" s="59"/>
      <c r="AAU683" s="60"/>
      <c r="AAV683" s="94"/>
      <c r="AAW683" s="59"/>
      <c r="AAX683" s="60"/>
      <c r="AAY683" s="94"/>
      <c r="AAZ683" s="59"/>
      <c r="ABA683" s="60"/>
      <c r="ABB683" s="94"/>
      <c r="ABC683" s="59"/>
      <c r="ABD683" s="60"/>
      <c r="ABE683" s="94"/>
      <c r="ABF683" s="59"/>
      <c r="ABG683" s="60"/>
      <c r="ABH683" s="94"/>
      <c r="ABI683" s="59"/>
      <c r="ABJ683" s="60"/>
      <c r="ABK683" s="94"/>
      <c r="ABL683" s="59"/>
      <c r="ABM683" s="60"/>
      <c r="ABN683" s="94"/>
      <c r="ABO683" s="59"/>
      <c r="ABP683" s="60"/>
      <c r="ABQ683" s="94"/>
      <c r="ABR683" s="59"/>
      <c r="ABS683" s="60"/>
      <c r="ABT683" s="94"/>
      <c r="ABU683" s="59"/>
      <c r="ABV683" s="60"/>
      <c r="ABW683" s="94"/>
      <c r="ABX683" s="59"/>
      <c r="ABY683" s="60"/>
      <c r="ABZ683" s="94"/>
      <c r="ACA683" s="59"/>
      <c r="ACB683" s="60"/>
      <c r="ACC683" s="94"/>
      <c r="ACD683" s="59"/>
      <c r="ACE683" s="60"/>
      <c r="ACF683" s="94"/>
      <c r="ACG683" s="59"/>
      <c r="ACH683" s="60"/>
      <c r="ACI683" s="94"/>
      <c r="ACJ683" s="59"/>
      <c r="ACK683" s="60"/>
      <c r="ACL683" s="94"/>
      <c r="ACM683" s="59"/>
      <c r="ACN683" s="60"/>
      <c r="ACO683" s="94"/>
      <c r="ACP683" s="59"/>
      <c r="ACQ683" s="60"/>
      <c r="ACR683" s="94"/>
      <c r="ACS683" s="59"/>
      <c r="ACT683" s="60"/>
      <c r="ACU683" s="94"/>
      <c r="ACV683" s="59"/>
      <c r="ACW683" s="60"/>
      <c r="ACX683" s="94"/>
      <c r="ACY683" s="59"/>
      <c r="ACZ683" s="60"/>
      <c r="ADA683" s="94"/>
      <c r="ADB683" s="59"/>
      <c r="ADC683" s="60"/>
      <c r="ADD683" s="94"/>
      <c r="ADE683" s="59"/>
      <c r="ADF683" s="60"/>
      <c r="ADG683" s="94"/>
      <c r="ADH683" s="59"/>
      <c r="ADI683" s="60"/>
      <c r="ADJ683" s="94"/>
      <c r="ADK683" s="59"/>
      <c r="ADL683" s="60"/>
      <c r="ADM683" s="94"/>
      <c r="ADN683" s="59"/>
      <c r="ADO683" s="60"/>
      <c r="ADP683" s="94"/>
      <c r="ADQ683" s="59"/>
      <c r="ADR683" s="60"/>
      <c r="ADS683" s="94"/>
      <c r="ADT683" s="59"/>
      <c r="ADU683" s="60"/>
      <c r="ADV683" s="94"/>
      <c r="ADW683" s="59"/>
      <c r="ADX683" s="60"/>
      <c r="ADY683" s="94"/>
      <c r="ADZ683" s="59"/>
      <c r="AEA683" s="60"/>
      <c r="AEB683" s="94"/>
      <c r="AEC683" s="59"/>
      <c r="AED683" s="60"/>
      <c r="AEE683" s="94"/>
      <c r="AEF683" s="59"/>
      <c r="AEG683" s="60"/>
      <c r="AEH683" s="94"/>
      <c r="AEI683" s="59"/>
      <c r="AEJ683" s="60"/>
      <c r="AEK683" s="94"/>
      <c r="AEL683" s="59"/>
      <c r="AEM683" s="60"/>
      <c r="AEN683" s="94"/>
      <c r="AEO683" s="59"/>
      <c r="AEP683" s="60"/>
      <c r="AEQ683" s="94"/>
      <c r="AER683" s="59"/>
      <c r="AES683" s="60"/>
      <c r="AET683" s="94"/>
      <c r="AEU683" s="59"/>
      <c r="AEV683" s="60"/>
      <c r="AEW683" s="94"/>
      <c r="AEX683" s="59"/>
      <c r="AEY683" s="60"/>
      <c r="AEZ683" s="94"/>
      <c r="AFA683" s="59"/>
      <c r="AFB683" s="60"/>
      <c r="AFC683" s="94"/>
      <c r="AFD683" s="59"/>
      <c r="AFE683" s="60"/>
      <c r="AFF683" s="94"/>
      <c r="AFG683" s="59"/>
      <c r="AFH683" s="60"/>
      <c r="AFI683" s="94"/>
      <c r="AFJ683" s="59"/>
      <c r="AFK683" s="60"/>
      <c r="AFL683" s="94"/>
      <c r="AFM683" s="59"/>
      <c r="AFN683" s="60"/>
      <c r="AFO683" s="94"/>
      <c r="AFP683" s="59"/>
      <c r="AFQ683" s="60"/>
      <c r="AFR683" s="94"/>
      <c r="AFS683" s="59"/>
      <c r="AFT683" s="60"/>
      <c r="AFU683" s="94"/>
      <c r="AFV683" s="59"/>
      <c r="AFW683" s="60"/>
      <c r="AFX683" s="94"/>
      <c r="AFY683" s="59"/>
      <c r="AFZ683" s="60"/>
      <c r="AGA683" s="94"/>
      <c r="AGB683" s="59"/>
      <c r="AGC683" s="60"/>
      <c r="AGD683" s="94"/>
      <c r="AGE683" s="59"/>
      <c r="AGF683" s="60"/>
      <c r="AGG683" s="94"/>
      <c r="AGH683" s="59"/>
      <c r="AGI683" s="60"/>
      <c r="AGJ683" s="94"/>
      <c r="AGK683" s="59"/>
      <c r="AGL683" s="60"/>
      <c r="AGM683" s="94"/>
      <c r="AGN683" s="59"/>
      <c r="AGO683" s="60"/>
      <c r="AGP683" s="94"/>
      <c r="AGQ683" s="59"/>
      <c r="AGR683" s="60"/>
      <c r="AGS683" s="94"/>
      <c r="AGT683" s="59"/>
      <c r="AGU683" s="60"/>
      <c r="AGV683" s="94"/>
      <c r="AGW683" s="59"/>
      <c r="AGX683" s="60"/>
      <c r="AGY683" s="94"/>
      <c r="AGZ683" s="59"/>
      <c r="AHA683" s="60"/>
      <c r="AHB683" s="94"/>
      <c r="AHC683" s="59"/>
      <c r="AHD683" s="60"/>
      <c r="AHE683" s="94"/>
      <c r="AHF683" s="59"/>
      <c r="AHG683" s="60"/>
      <c r="AHH683" s="94"/>
      <c r="AHI683" s="59"/>
      <c r="AHJ683" s="60"/>
      <c r="AHK683" s="94"/>
      <c r="AHL683" s="59"/>
      <c r="AHM683" s="60"/>
      <c r="AHN683" s="94"/>
      <c r="AHO683" s="59"/>
      <c r="AHP683" s="60"/>
      <c r="AHQ683" s="94"/>
      <c r="AHR683" s="59"/>
      <c r="AHS683" s="60"/>
      <c r="AHT683" s="94"/>
      <c r="AHU683" s="59"/>
      <c r="AHV683" s="60"/>
      <c r="AHW683" s="94"/>
      <c r="AHX683" s="59"/>
      <c r="AHY683" s="60"/>
      <c r="AHZ683" s="94"/>
      <c r="AIA683" s="59"/>
      <c r="AIB683" s="60"/>
      <c r="AIC683" s="94"/>
      <c r="AID683" s="59"/>
      <c r="AIE683" s="60"/>
      <c r="AIF683" s="94"/>
      <c r="AIG683" s="59"/>
      <c r="AIH683" s="60"/>
      <c r="AII683" s="94"/>
      <c r="AIJ683" s="59"/>
      <c r="AIK683" s="60"/>
      <c r="AIL683" s="94"/>
      <c r="AIM683" s="59"/>
      <c r="AIN683" s="60"/>
      <c r="AIO683" s="94"/>
      <c r="AIP683" s="59"/>
      <c r="AIQ683" s="60"/>
      <c r="AIR683" s="94"/>
      <c r="AIS683" s="59"/>
      <c r="AIT683" s="60"/>
      <c r="AIU683" s="94"/>
      <c r="AIV683" s="59"/>
      <c r="AIW683" s="60"/>
      <c r="AIX683" s="94"/>
      <c r="AIY683" s="59"/>
      <c r="AIZ683" s="60"/>
      <c r="AJA683" s="94"/>
      <c r="AJB683" s="59"/>
      <c r="AJC683" s="60"/>
      <c r="AJD683" s="94"/>
      <c r="AJE683" s="59"/>
      <c r="AJF683" s="60"/>
      <c r="AJG683" s="94"/>
      <c r="AJH683" s="59"/>
      <c r="AJI683" s="60"/>
      <c r="AJJ683" s="94"/>
      <c r="AJK683" s="59"/>
      <c r="AJL683" s="60"/>
      <c r="AJM683" s="94"/>
      <c r="AJN683" s="59"/>
      <c r="AJO683" s="60"/>
      <c r="AJP683" s="94"/>
      <c r="AJQ683" s="59"/>
      <c r="AJR683" s="60"/>
      <c r="AJS683" s="94"/>
      <c r="AJT683" s="59"/>
      <c r="AJU683" s="60"/>
      <c r="AJV683" s="94"/>
      <c r="AJW683" s="59"/>
      <c r="AJX683" s="60"/>
      <c r="AJY683" s="94"/>
      <c r="AJZ683" s="59"/>
      <c r="AKA683" s="60"/>
      <c r="AKB683" s="94"/>
      <c r="AKC683" s="59"/>
      <c r="AKD683" s="60"/>
      <c r="AKE683" s="94"/>
      <c r="AKF683" s="59"/>
      <c r="AKG683" s="60"/>
      <c r="AKH683" s="94"/>
      <c r="AKI683" s="59"/>
      <c r="AKJ683" s="60"/>
      <c r="AKK683" s="94"/>
      <c r="AKL683" s="59"/>
      <c r="AKM683" s="60"/>
      <c r="AKN683" s="94"/>
      <c r="AKO683" s="59"/>
      <c r="AKP683" s="60"/>
      <c r="AKQ683" s="94"/>
      <c r="AKR683" s="59"/>
      <c r="AKS683" s="60"/>
      <c r="AKT683" s="94"/>
      <c r="AKU683" s="59"/>
      <c r="AKV683" s="60"/>
      <c r="AKW683" s="94"/>
      <c r="AKX683" s="59"/>
      <c r="AKY683" s="60"/>
      <c r="AKZ683" s="94"/>
      <c r="ALA683" s="59"/>
      <c r="ALB683" s="60"/>
      <c r="ALC683" s="94"/>
      <c r="ALD683" s="59"/>
      <c r="ALE683" s="60"/>
      <c r="ALF683" s="94"/>
      <c r="ALG683" s="59"/>
      <c r="ALH683" s="60"/>
      <c r="ALI683" s="94"/>
      <c r="ALJ683" s="59"/>
      <c r="ALK683" s="60"/>
      <c r="ALL683" s="94"/>
      <c r="ALM683" s="59"/>
      <c r="ALN683" s="60"/>
      <c r="ALO683" s="94"/>
      <c r="ALP683" s="59"/>
      <c r="ALQ683" s="60"/>
      <c r="ALR683" s="94"/>
      <c r="ALS683" s="59"/>
      <c r="ALT683" s="60"/>
      <c r="ALU683" s="94"/>
      <c r="ALV683" s="59"/>
      <c r="ALW683" s="60"/>
      <c r="ALX683" s="94"/>
      <c r="ALY683" s="59"/>
      <c r="ALZ683" s="60"/>
      <c r="AMA683" s="94"/>
      <c r="AMB683" s="59"/>
      <c r="AMC683" s="60"/>
      <c r="AMD683" s="94"/>
      <c r="AME683" s="59"/>
      <c r="AMF683" s="60"/>
      <c r="AMG683" s="94"/>
      <c r="AMH683" s="59"/>
      <c r="AMI683" s="60"/>
      <c r="AMJ683" s="94"/>
      <c r="AMK683" s="59"/>
      <c r="AML683" s="60"/>
      <c r="AMM683" s="94"/>
      <c r="AMN683" s="59"/>
      <c r="AMO683" s="60"/>
      <c r="AMP683" s="94"/>
      <c r="AMQ683" s="59"/>
      <c r="AMR683" s="60"/>
      <c r="AMS683" s="94"/>
      <c r="AMT683" s="59"/>
      <c r="AMU683" s="60"/>
      <c r="AMV683" s="94"/>
      <c r="AMW683" s="59"/>
      <c r="AMX683" s="60"/>
      <c r="AMY683" s="94"/>
      <c r="AMZ683" s="59"/>
      <c r="ANA683" s="60"/>
      <c r="ANB683" s="94"/>
      <c r="ANC683" s="59"/>
      <c r="AND683" s="60"/>
      <c r="ANE683" s="94"/>
      <c r="ANF683" s="59"/>
      <c r="ANG683" s="60"/>
      <c r="ANH683" s="94"/>
      <c r="ANI683" s="59"/>
      <c r="ANJ683" s="60"/>
      <c r="ANK683" s="94"/>
      <c r="ANL683" s="59"/>
      <c r="ANM683" s="60"/>
      <c r="ANN683" s="94"/>
      <c r="ANO683" s="59"/>
      <c r="ANP683" s="60"/>
      <c r="ANQ683" s="94"/>
      <c r="ANR683" s="59"/>
      <c r="ANS683" s="60"/>
      <c r="ANT683" s="94"/>
      <c r="ANU683" s="59"/>
      <c r="ANV683" s="60"/>
      <c r="ANW683" s="94"/>
      <c r="ANX683" s="59"/>
      <c r="ANY683" s="60"/>
      <c r="ANZ683" s="94"/>
      <c r="AOA683" s="59"/>
      <c r="AOB683" s="60"/>
      <c r="AOC683" s="94"/>
      <c r="AOD683" s="59"/>
      <c r="AOE683" s="60"/>
      <c r="AOF683" s="94"/>
      <c r="AOG683" s="59"/>
      <c r="AOH683" s="60"/>
      <c r="AOI683" s="94"/>
      <c r="AOJ683" s="59"/>
      <c r="AOK683" s="60"/>
      <c r="AOL683" s="94"/>
      <c r="AOM683" s="59"/>
      <c r="AON683" s="60"/>
      <c r="AOO683" s="94"/>
      <c r="AOP683" s="59"/>
      <c r="AOQ683" s="60"/>
      <c r="AOR683" s="94"/>
      <c r="AOS683" s="59"/>
      <c r="AOT683" s="60"/>
      <c r="AOU683" s="94"/>
      <c r="AOV683" s="59"/>
      <c r="AOW683" s="60"/>
      <c r="AOX683" s="94"/>
      <c r="AOY683" s="59"/>
      <c r="AOZ683" s="60"/>
      <c r="APA683" s="94"/>
      <c r="APB683" s="59"/>
      <c r="APC683" s="60"/>
      <c r="APD683" s="94"/>
      <c r="APE683" s="59"/>
      <c r="APF683" s="60"/>
      <c r="APG683" s="94"/>
      <c r="APH683" s="59"/>
      <c r="API683" s="60"/>
      <c r="APJ683" s="94"/>
      <c r="APK683" s="59"/>
      <c r="APL683" s="60"/>
      <c r="APM683" s="94"/>
      <c r="APN683" s="59"/>
      <c r="APO683" s="60"/>
      <c r="APP683" s="94"/>
      <c r="APQ683" s="59"/>
      <c r="APR683" s="60"/>
      <c r="APS683" s="94"/>
      <c r="APT683" s="59"/>
      <c r="APU683" s="60"/>
      <c r="APV683" s="94"/>
      <c r="APW683" s="59"/>
      <c r="APX683" s="60"/>
      <c r="APY683" s="94"/>
      <c r="APZ683" s="59"/>
      <c r="AQA683" s="60"/>
      <c r="AQB683" s="94"/>
      <c r="AQC683" s="59"/>
      <c r="AQD683" s="60"/>
      <c r="AQE683" s="94"/>
      <c r="AQF683" s="59"/>
      <c r="AQG683" s="60"/>
      <c r="AQH683" s="94"/>
      <c r="AQI683" s="59"/>
      <c r="AQJ683" s="60"/>
      <c r="AQK683" s="94"/>
      <c r="AQL683" s="59"/>
      <c r="AQM683" s="60"/>
      <c r="AQN683" s="94"/>
      <c r="AQO683" s="59"/>
      <c r="AQP683" s="60"/>
      <c r="AQQ683" s="94"/>
      <c r="AQR683" s="59"/>
      <c r="AQS683" s="60"/>
      <c r="AQT683" s="94"/>
      <c r="AQU683" s="59"/>
      <c r="AQV683" s="60"/>
      <c r="AQW683" s="94"/>
      <c r="AQX683" s="59"/>
      <c r="AQY683" s="60"/>
      <c r="AQZ683" s="94"/>
      <c r="ARA683" s="59"/>
      <c r="ARB683" s="60"/>
      <c r="ARC683" s="94"/>
      <c r="ARD683" s="59"/>
      <c r="ARE683" s="60"/>
      <c r="ARF683" s="94"/>
      <c r="ARG683" s="59"/>
      <c r="ARH683" s="60"/>
      <c r="ARI683" s="94"/>
      <c r="ARJ683" s="59"/>
      <c r="ARK683" s="60"/>
      <c r="ARL683" s="94"/>
      <c r="ARM683" s="59"/>
      <c r="ARN683" s="60"/>
      <c r="ARO683" s="94"/>
      <c r="ARP683" s="59"/>
      <c r="ARQ683" s="60"/>
      <c r="ARR683" s="94"/>
      <c r="ARS683" s="59"/>
      <c r="ART683" s="60"/>
      <c r="ARU683" s="94"/>
      <c r="ARV683" s="59"/>
      <c r="ARW683" s="60"/>
      <c r="ARX683" s="94"/>
      <c r="ARY683" s="59"/>
      <c r="ARZ683" s="60"/>
      <c r="ASA683" s="94"/>
      <c r="ASB683" s="59"/>
      <c r="ASC683" s="60"/>
      <c r="ASD683" s="94"/>
      <c r="ASE683" s="59"/>
      <c r="ASF683" s="60"/>
      <c r="ASG683" s="94"/>
      <c r="ASH683" s="59"/>
      <c r="ASI683" s="60"/>
      <c r="ASJ683" s="94"/>
      <c r="ASK683" s="59"/>
      <c r="ASL683" s="60"/>
      <c r="ASM683" s="94"/>
      <c r="ASN683" s="59"/>
      <c r="ASO683" s="60"/>
      <c r="ASP683" s="94"/>
      <c r="ASQ683" s="59"/>
      <c r="ASR683" s="60"/>
      <c r="ASS683" s="94"/>
      <c r="AST683" s="59"/>
      <c r="ASU683" s="60"/>
      <c r="ASV683" s="94"/>
      <c r="ASW683" s="59"/>
      <c r="ASX683" s="60"/>
      <c r="ASY683" s="94"/>
      <c r="ASZ683" s="59"/>
      <c r="ATA683" s="60"/>
      <c r="ATB683" s="94"/>
      <c r="ATC683" s="59"/>
      <c r="ATD683" s="60"/>
      <c r="ATE683" s="94"/>
      <c r="ATF683" s="59"/>
      <c r="ATG683" s="60"/>
      <c r="ATH683" s="94"/>
      <c r="ATI683" s="59"/>
      <c r="ATJ683" s="60"/>
      <c r="ATK683" s="94"/>
      <c r="ATL683" s="59"/>
      <c r="ATM683" s="60"/>
      <c r="ATN683" s="94"/>
      <c r="ATO683" s="59"/>
      <c r="ATP683" s="60"/>
      <c r="ATQ683" s="94"/>
      <c r="ATR683" s="59"/>
      <c r="ATS683" s="60"/>
      <c r="ATT683" s="94"/>
      <c r="ATU683" s="59"/>
      <c r="ATV683" s="60"/>
      <c r="ATW683" s="94"/>
      <c r="ATX683" s="59"/>
      <c r="ATY683" s="60"/>
      <c r="ATZ683" s="94"/>
      <c r="AUA683" s="59"/>
      <c r="AUB683" s="60"/>
      <c r="AUC683" s="94"/>
      <c r="AUD683" s="59"/>
      <c r="AUE683" s="60"/>
      <c r="AUF683" s="94"/>
      <c r="AUG683" s="59"/>
      <c r="AUH683" s="60"/>
      <c r="AUI683" s="94"/>
      <c r="AUJ683" s="59"/>
      <c r="AUK683" s="60"/>
      <c r="AUL683" s="94"/>
      <c r="AUM683" s="59"/>
      <c r="AUN683" s="60"/>
      <c r="AUO683" s="94"/>
      <c r="AUP683" s="59"/>
      <c r="AUQ683" s="60"/>
      <c r="AUR683" s="94"/>
      <c r="AUS683" s="59"/>
      <c r="AUT683" s="60"/>
      <c r="AUU683" s="94"/>
      <c r="AUV683" s="59"/>
      <c r="AUW683" s="60"/>
      <c r="AUX683" s="94"/>
      <c r="AUY683" s="59"/>
      <c r="AUZ683" s="60"/>
      <c r="AVA683" s="94"/>
      <c r="AVB683" s="59"/>
      <c r="AVC683" s="60"/>
      <c r="AVD683" s="94"/>
      <c r="AVE683" s="59"/>
      <c r="AVF683" s="60"/>
      <c r="AVG683" s="94"/>
      <c r="AVH683" s="59"/>
      <c r="AVI683" s="60"/>
      <c r="AVJ683" s="94"/>
      <c r="AVK683" s="59"/>
      <c r="AVL683" s="60"/>
      <c r="AVM683" s="94"/>
      <c r="AVN683" s="59"/>
      <c r="AVO683" s="60"/>
      <c r="AVP683" s="94"/>
      <c r="AVQ683" s="59"/>
      <c r="AVR683" s="60"/>
      <c r="AVS683" s="94"/>
      <c r="AVT683" s="59"/>
      <c r="AVU683" s="60"/>
      <c r="AVV683" s="94"/>
      <c r="AVW683" s="59"/>
      <c r="AVX683" s="60"/>
      <c r="AVY683" s="94"/>
      <c r="AVZ683" s="59"/>
      <c r="AWA683" s="60"/>
      <c r="AWB683" s="94"/>
      <c r="AWC683" s="59"/>
      <c r="AWD683" s="60"/>
      <c r="AWE683" s="94"/>
      <c r="AWF683" s="59"/>
      <c r="AWG683" s="60"/>
      <c r="AWH683" s="94"/>
      <c r="AWI683" s="59"/>
      <c r="AWJ683" s="60"/>
      <c r="AWK683" s="94"/>
      <c r="AWL683" s="59"/>
      <c r="AWM683" s="60"/>
      <c r="AWN683" s="94"/>
      <c r="AWO683" s="59"/>
      <c r="AWP683" s="60"/>
      <c r="AWQ683" s="94"/>
      <c r="AWR683" s="59"/>
      <c r="AWS683" s="60"/>
      <c r="AWT683" s="94"/>
      <c r="AWU683" s="59"/>
      <c r="AWV683" s="60"/>
      <c r="AWW683" s="94"/>
      <c r="AWX683" s="59"/>
      <c r="AWY683" s="60"/>
      <c r="AWZ683" s="94"/>
      <c r="AXA683" s="59"/>
      <c r="AXB683" s="60"/>
      <c r="AXC683" s="94"/>
      <c r="AXD683" s="59"/>
      <c r="AXE683" s="60"/>
      <c r="AXF683" s="94"/>
      <c r="AXG683" s="59"/>
      <c r="AXH683" s="60"/>
      <c r="AXI683" s="94"/>
      <c r="AXJ683" s="59"/>
      <c r="AXK683" s="60"/>
      <c r="AXL683" s="94"/>
      <c r="AXM683" s="59"/>
      <c r="AXN683" s="60"/>
      <c r="AXO683" s="94"/>
      <c r="AXP683" s="59"/>
      <c r="AXQ683" s="60"/>
      <c r="AXR683" s="94"/>
      <c r="AXS683" s="59"/>
      <c r="AXT683" s="60"/>
      <c r="AXU683" s="94"/>
      <c r="AXV683" s="59"/>
      <c r="AXW683" s="60"/>
      <c r="AXX683" s="94"/>
      <c r="AXY683" s="59"/>
      <c r="AXZ683" s="60"/>
      <c r="AYA683" s="94"/>
      <c r="AYB683" s="59"/>
      <c r="AYC683" s="60"/>
      <c r="AYD683" s="94"/>
      <c r="AYE683" s="59"/>
      <c r="AYF683" s="60"/>
      <c r="AYG683" s="94"/>
      <c r="AYH683" s="59"/>
      <c r="AYI683" s="60"/>
      <c r="AYJ683" s="94"/>
      <c r="AYK683" s="59"/>
      <c r="AYL683" s="60"/>
      <c r="AYM683" s="94"/>
      <c r="AYN683" s="59"/>
      <c r="AYO683" s="60"/>
      <c r="AYP683" s="94"/>
      <c r="AYQ683" s="59"/>
      <c r="AYR683" s="60"/>
      <c r="AYS683" s="94"/>
      <c r="AYT683" s="59"/>
      <c r="AYU683" s="60"/>
      <c r="AYV683" s="94"/>
      <c r="AYW683" s="59"/>
      <c r="AYX683" s="60"/>
      <c r="AYY683" s="94"/>
      <c r="AYZ683" s="59"/>
      <c r="AZA683" s="60"/>
      <c r="AZB683" s="94"/>
      <c r="AZC683" s="59"/>
      <c r="AZD683" s="60"/>
      <c r="AZE683" s="94"/>
      <c r="AZF683" s="59"/>
      <c r="AZG683" s="60"/>
      <c r="AZH683" s="94"/>
      <c r="AZI683" s="59"/>
      <c r="AZJ683" s="60"/>
      <c r="AZK683" s="94"/>
      <c r="AZL683" s="59"/>
      <c r="AZM683" s="60"/>
      <c r="AZN683" s="94"/>
      <c r="AZO683" s="59"/>
      <c r="AZP683" s="60"/>
      <c r="AZQ683" s="94"/>
      <c r="AZR683" s="59"/>
      <c r="AZS683" s="60"/>
      <c r="AZT683" s="94"/>
      <c r="AZU683" s="59"/>
      <c r="AZV683" s="60"/>
      <c r="AZW683" s="94"/>
      <c r="AZX683" s="59"/>
      <c r="AZY683" s="60"/>
      <c r="AZZ683" s="94"/>
      <c r="BAA683" s="59"/>
      <c r="BAB683" s="60"/>
      <c r="BAC683" s="94"/>
      <c r="BAD683" s="59"/>
      <c r="BAE683" s="60"/>
      <c r="BAF683" s="94"/>
      <c r="BAG683" s="59"/>
      <c r="BAH683" s="60"/>
      <c r="BAI683" s="94"/>
      <c r="BAJ683" s="59"/>
      <c r="BAK683" s="60"/>
      <c r="BAL683" s="94"/>
      <c r="BAM683" s="59"/>
      <c r="BAN683" s="60"/>
      <c r="BAO683" s="94"/>
      <c r="BAP683" s="59"/>
      <c r="BAQ683" s="60"/>
      <c r="BAR683" s="94"/>
      <c r="BAS683" s="59"/>
      <c r="BAT683" s="60"/>
      <c r="BAU683" s="94"/>
      <c r="BAV683" s="59"/>
      <c r="BAW683" s="60"/>
      <c r="BAX683" s="94"/>
      <c r="BAY683" s="59"/>
      <c r="BAZ683" s="60"/>
      <c r="BBA683" s="94"/>
      <c r="BBB683" s="59"/>
      <c r="BBC683" s="60"/>
      <c r="BBD683" s="94"/>
      <c r="BBE683" s="59"/>
      <c r="BBF683" s="60"/>
      <c r="BBG683" s="94"/>
      <c r="BBH683" s="59"/>
      <c r="BBI683" s="60"/>
      <c r="BBJ683" s="94"/>
      <c r="BBK683" s="59"/>
      <c r="BBL683" s="60"/>
      <c r="BBM683" s="94"/>
      <c r="BBN683" s="59"/>
      <c r="BBO683" s="60"/>
      <c r="BBP683" s="94"/>
      <c r="BBQ683" s="59"/>
      <c r="BBR683" s="60"/>
      <c r="BBS683" s="94"/>
      <c r="BBT683" s="59"/>
      <c r="BBU683" s="60"/>
      <c r="BBV683" s="94"/>
      <c r="BBW683" s="59"/>
      <c r="BBX683" s="60"/>
      <c r="BBY683" s="94"/>
      <c r="BBZ683" s="59"/>
      <c r="BCA683" s="60"/>
      <c r="BCB683" s="94"/>
      <c r="BCC683" s="59"/>
      <c r="BCD683" s="60"/>
      <c r="BCE683" s="94"/>
      <c r="BCF683" s="59"/>
      <c r="BCG683" s="60"/>
      <c r="BCH683" s="94"/>
      <c r="BCI683" s="59"/>
      <c r="BCJ683" s="60"/>
      <c r="BCK683" s="94"/>
      <c r="BCL683" s="59"/>
      <c r="BCM683" s="60"/>
      <c r="BCN683" s="94"/>
      <c r="BCO683" s="59"/>
      <c r="BCP683" s="60"/>
      <c r="BCQ683" s="94"/>
      <c r="BCR683" s="59"/>
      <c r="BCS683" s="60"/>
      <c r="BCT683" s="94"/>
      <c r="BCU683" s="59"/>
      <c r="BCV683" s="60"/>
      <c r="BCW683" s="94"/>
      <c r="BCX683" s="59"/>
      <c r="BCY683" s="60"/>
      <c r="BCZ683" s="94"/>
      <c r="BDA683" s="59"/>
      <c r="BDB683" s="60"/>
      <c r="BDC683" s="94"/>
      <c r="BDD683" s="59"/>
      <c r="BDE683" s="60"/>
      <c r="BDF683" s="94"/>
      <c r="BDG683" s="59"/>
      <c r="BDH683" s="60"/>
      <c r="BDI683" s="94"/>
      <c r="BDJ683" s="59"/>
      <c r="BDK683" s="60"/>
      <c r="BDL683" s="94"/>
      <c r="BDM683" s="59"/>
      <c r="BDN683" s="60"/>
      <c r="BDO683" s="94"/>
      <c r="BDP683" s="59"/>
      <c r="BDQ683" s="60"/>
      <c r="BDR683" s="94"/>
      <c r="BDS683" s="59"/>
      <c r="BDT683" s="60"/>
      <c r="BDU683" s="94"/>
      <c r="BDV683" s="59"/>
      <c r="BDW683" s="60"/>
      <c r="BDX683" s="94"/>
      <c r="BDY683" s="59"/>
      <c r="BDZ683" s="60"/>
      <c r="BEA683" s="94"/>
      <c r="BEB683" s="59"/>
      <c r="BEC683" s="60"/>
      <c r="BED683" s="94"/>
      <c r="BEE683" s="59"/>
      <c r="BEF683" s="60"/>
      <c r="BEG683" s="94"/>
      <c r="BEH683" s="59"/>
      <c r="BEI683" s="60"/>
      <c r="BEJ683" s="94"/>
      <c r="BEK683" s="59"/>
      <c r="BEL683" s="60"/>
      <c r="BEM683" s="94"/>
      <c r="BEN683" s="59"/>
      <c r="BEO683" s="60"/>
      <c r="BEP683" s="94"/>
      <c r="BEQ683" s="59"/>
      <c r="BER683" s="60"/>
      <c r="BES683" s="94"/>
      <c r="BET683" s="59"/>
      <c r="BEU683" s="60"/>
      <c r="BEV683" s="94"/>
      <c r="BEW683" s="59"/>
      <c r="BEX683" s="60"/>
      <c r="BEY683" s="94"/>
      <c r="BEZ683" s="59"/>
      <c r="BFA683" s="60"/>
      <c r="BFB683" s="94"/>
      <c r="BFC683" s="59"/>
      <c r="BFD683" s="60"/>
      <c r="BFE683" s="94"/>
      <c r="BFF683" s="59"/>
      <c r="BFG683" s="60"/>
      <c r="BFH683" s="94"/>
      <c r="BFI683" s="59"/>
      <c r="BFJ683" s="60"/>
      <c r="BFK683" s="94"/>
      <c r="BFL683" s="59"/>
      <c r="BFM683" s="60"/>
      <c r="BFN683" s="94"/>
      <c r="BFO683" s="59"/>
      <c r="BFP683" s="60"/>
      <c r="BFQ683" s="94"/>
      <c r="BFR683" s="59"/>
      <c r="BFS683" s="60"/>
      <c r="BFT683" s="94"/>
      <c r="BFU683" s="59"/>
      <c r="BFV683" s="60"/>
      <c r="BFW683" s="94"/>
      <c r="BFX683" s="59"/>
      <c r="BFY683" s="60"/>
      <c r="BFZ683" s="94"/>
      <c r="BGA683" s="59"/>
      <c r="BGB683" s="60"/>
      <c r="BGC683" s="94"/>
      <c r="BGD683" s="59"/>
      <c r="BGE683" s="60"/>
      <c r="BGF683" s="94"/>
      <c r="BGG683" s="59"/>
      <c r="BGH683" s="60"/>
      <c r="BGI683" s="94"/>
      <c r="BGJ683" s="59"/>
      <c r="BGK683" s="60"/>
      <c r="BGL683" s="94"/>
      <c r="BGM683" s="59"/>
      <c r="BGN683" s="60"/>
      <c r="BGO683" s="94"/>
      <c r="BGP683" s="59"/>
      <c r="BGQ683" s="60"/>
      <c r="BGR683" s="94"/>
      <c r="BGS683" s="59"/>
      <c r="BGT683" s="60"/>
      <c r="BGU683" s="94"/>
      <c r="BGV683" s="59"/>
      <c r="BGW683" s="60"/>
      <c r="BGX683" s="94"/>
      <c r="BGY683" s="59"/>
      <c r="BGZ683" s="60"/>
      <c r="BHA683" s="94"/>
      <c r="BHB683" s="59"/>
      <c r="BHC683" s="60"/>
      <c r="BHD683" s="94"/>
      <c r="BHE683" s="59"/>
      <c r="BHF683" s="60"/>
      <c r="BHG683" s="94"/>
      <c r="BHH683" s="59"/>
      <c r="BHI683" s="60"/>
      <c r="BHJ683" s="94"/>
      <c r="BHK683" s="59"/>
      <c r="BHL683" s="60"/>
      <c r="BHM683" s="94"/>
      <c r="BHN683" s="59"/>
      <c r="BHO683" s="60"/>
      <c r="BHP683" s="94"/>
      <c r="BHQ683" s="59"/>
      <c r="BHR683" s="60"/>
      <c r="BHS683" s="94"/>
      <c r="BHT683" s="59"/>
      <c r="BHU683" s="60"/>
      <c r="BHV683" s="94"/>
      <c r="BHW683" s="59"/>
      <c r="BHX683" s="60"/>
      <c r="BHY683" s="94"/>
      <c r="BHZ683" s="59"/>
      <c r="BIA683" s="60"/>
      <c r="BIB683" s="94"/>
      <c r="BIC683" s="59"/>
      <c r="BID683" s="60"/>
      <c r="BIE683" s="94"/>
      <c r="BIF683" s="59"/>
      <c r="BIG683" s="60"/>
      <c r="BIH683" s="94"/>
      <c r="BII683" s="59"/>
      <c r="BIJ683" s="60"/>
      <c r="BIK683" s="94"/>
      <c r="BIL683" s="59"/>
      <c r="BIM683" s="60"/>
      <c r="BIN683" s="94"/>
      <c r="BIO683" s="59"/>
      <c r="BIP683" s="60"/>
      <c r="BIQ683" s="94"/>
      <c r="BIR683" s="59"/>
      <c r="BIS683" s="60"/>
      <c r="BIT683" s="94"/>
      <c r="BIU683" s="59"/>
      <c r="BIV683" s="60"/>
      <c r="BIW683" s="94"/>
      <c r="BIX683" s="59"/>
      <c r="BIY683" s="60"/>
      <c r="BIZ683" s="94"/>
      <c r="BJA683" s="59"/>
      <c r="BJB683" s="60"/>
      <c r="BJC683" s="94"/>
      <c r="BJD683" s="59"/>
      <c r="BJE683" s="60"/>
      <c r="BJF683" s="94"/>
      <c r="BJG683" s="59"/>
      <c r="BJH683" s="60"/>
      <c r="BJI683" s="94"/>
      <c r="BJJ683" s="59"/>
      <c r="BJK683" s="60"/>
      <c r="BJL683" s="94"/>
      <c r="BJM683" s="59"/>
      <c r="BJN683" s="60"/>
      <c r="BJO683" s="94"/>
      <c r="BJP683" s="59"/>
      <c r="BJQ683" s="60"/>
      <c r="BJR683" s="94"/>
      <c r="BJS683" s="59"/>
      <c r="BJT683" s="60"/>
      <c r="BJU683" s="94"/>
      <c r="BJV683" s="59"/>
      <c r="BJW683" s="60"/>
      <c r="BJX683" s="94"/>
      <c r="BJY683" s="59"/>
      <c r="BJZ683" s="60"/>
      <c r="BKA683" s="94"/>
      <c r="BKB683" s="59"/>
      <c r="BKC683" s="60"/>
      <c r="BKD683" s="94"/>
      <c r="BKE683" s="59"/>
      <c r="BKF683" s="60"/>
      <c r="BKG683" s="94"/>
      <c r="BKH683" s="59"/>
      <c r="BKI683" s="60"/>
      <c r="BKJ683" s="94"/>
      <c r="BKK683" s="59"/>
      <c r="BKL683" s="60"/>
      <c r="BKM683" s="94"/>
      <c r="BKN683" s="59"/>
      <c r="BKO683" s="60"/>
      <c r="BKP683" s="94"/>
      <c r="BKQ683" s="59"/>
      <c r="BKR683" s="60"/>
      <c r="BKS683" s="94"/>
      <c r="BKT683" s="59"/>
      <c r="BKU683" s="60"/>
      <c r="BKV683" s="94"/>
      <c r="BKW683" s="59"/>
      <c r="BKX683" s="60"/>
      <c r="BKY683" s="94"/>
      <c r="BKZ683" s="59"/>
      <c r="BLA683" s="60"/>
      <c r="BLB683" s="94"/>
      <c r="BLC683" s="59"/>
      <c r="BLD683" s="60"/>
      <c r="BLE683" s="94"/>
      <c r="BLF683" s="59"/>
      <c r="BLG683" s="60"/>
      <c r="BLH683" s="94"/>
      <c r="BLI683" s="59"/>
      <c r="BLJ683" s="60"/>
      <c r="BLK683" s="94"/>
      <c r="BLL683" s="59"/>
      <c r="BLM683" s="60"/>
      <c r="BLN683" s="94"/>
      <c r="BLO683" s="59"/>
      <c r="BLP683" s="60"/>
      <c r="BLQ683" s="94"/>
      <c r="BLR683" s="59"/>
      <c r="BLS683" s="60"/>
      <c r="BLT683" s="94"/>
      <c r="BLU683" s="59"/>
      <c r="BLV683" s="60"/>
      <c r="BLW683" s="94"/>
      <c r="BLX683" s="59"/>
      <c r="BLY683" s="60"/>
      <c r="BLZ683" s="94"/>
      <c r="BMA683" s="59"/>
      <c r="BMB683" s="60"/>
      <c r="BMC683" s="94"/>
      <c r="BMD683" s="59"/>
      <c r="BME683" s="60"/>
      <c r="BMF683" s="94"/>
      <c r="BMG683" s="59"/>
      <c r="BMH683" s="60"/>
      <c r="BMI683" s="94"/>
      <c r="BMJ683" s="59"/>
      <c r="BMK683" s="60"/>
      <c r="BML683" s="94"/>
      <c r="BMM683" s="59"/>
      <c r="BMN683" s="60"/>
      <c r="BMO683" s="94"/>
      <c r="BMP683" s="59"/>
      <c r="BMQ683" s="60"/>
      <c r="BMR683" s="94"/>
      <c r="BMS683" s="59"/>
      <c r="BMT683" s="60"/>
      <c r="BMU683" s="94"/>
      <c r="BMV683" s="59"/>
      <c r="BMW683" s="60"/>
      <c r="BMX683" s="94"/>
      <c r="BMY683" s="59"/>
      <c r="BMZ683" s="60"/>
      <c r="BNA683" s="94"/>
      <c r="BNB683" s="59"/>
      <c r="BNC683" s="60"/>
      <c r="BND683" s="94"/>
      <c r="BNE683" s="59"/>
      <c r="BNF683" s="60"/>
      <c r="BNG683" s="94"/>
      <c r="BNH683" s="59"/>
      <c r="BNI683" s="60"/>
      <c r="BNJ683" s="94"/>
      <c r="BNK683" s="59"/>
      <c r="BNL683" s="60"/>
      <c r="BNM683" s="94"/>
      <c r="BNN683" s="59"/>
      <c r="BNO683" s="60"/>
      <c r="BNP683" s="94"/>
      <c r="BNQ683" s="59"/>
      <c r="BNR683" s="60"/>
      <c r="BNS683" s="94"/>
      <c r="BNT683" s="59"/>
      <c r="BNU683" s="60"/>
      <c r="BNV683" s="94"/>
      <c r="BNW683" s="59"/>
      <c r="BNX683" s="60"/>
      <c r="BNY683" s="94"/>
      <c r="BNZ683" s="59"/>
      <c r="BOA683" s="60"/>
      <c r="BOB683" s="94"/>
      <c r="BOC683" s="59"/>
      <c r="BOD683" s="60"/>
      <c r="BOE683" s="94"/>
      <c r="BOF683" s="59"/>
      <c r="BOG683" s="60"/>
      <c r="BOH683" s="94"/>
      <c r="BOI683" s="59"/>
      <c r="BOJ683" s="60"/>
      <c r="BOK683" s="94"/>
      <c r="BOL683" s="59"/>
      <c r="BOM683" s="60"/>
      <c r="BON683" s="94"/>
      <c r="BOO683" s="59"/>
      <c r="BOP683" s="60"/>
      <c r="BOQ683" s="94"/>
      <c r="BOR683" s="59"/>
      <c r="BOS683" s="60"/>
      <c r="BOT683" s="94"/>
      <c r="BOU683" s="59"/>
      <c r="BOV683" s="60"/>
      <c r="BOW683" s="94"/>
      <c r="BOX683" s="59"/>
      <c r="BOY683" s="60"/>
      <c r="BOZ683" s="94"/>
      <c r="BPA683" s="59"/>
      <c r="BPB683" s="60"/>
      <c r="BPC683" s="94"/>
      <c r="BPD683" s="59"/>
      <c r="BPE683" s="60"/>
      <c r="BPF683" s="94"/>
      <c r="BPG683" s="59"/>
      <c r="BPH683" s="60"/>
      <c r="BPI683" s="94"/>
      <c r="BPJ683" s="59"/>
      <c r="BPK683" s="60"/>
      <c r="BPL683" s="94"/>
      <c r="BPM683" s="59"/>
      <c r="BPN683" s="60"/>
      <c r="BPO683" s="94"/>
      <c r="BPP683" s="59"/>
      <c r="BPQ683" s="60"/>
      <c r="BPR683" s="94"/>
      <c r="BPS683" s="59"/>
      <c r="BPT683" s="60"/>
      <c r="BPU683" s="94"/>
      <c r="BPV683" s="59"/>
      <c r="BPW683" s="60"/>
      <c r="BPX683" s="94"/>
      <c r="BPY683" s="59"/>
      <c r="BPZ683" s="60"/>
      <c r="BQA683" s="94"/>
      <c r="BQB683" s="59"/>
      <c r="BQC683" s="60"/>
      <c r="BQD683" s="94"/>
      <c r="BQE683" s="59"/>
      <c r="BQF683" s="60"/>
      <c r="BQG683" s="94"/>
      <c r="BQH683" s="59"/>
      <c r="BQI683" s="60"/>
      <c r="BQJ683" s="94"/>
      <c r="BQK683" s="59"/>
      <c r="BQL683" s="60"/>
      <c r="BQM683" s="94"/>
      <c r="BQN683" s="59"/>
      <c r="BQO683" s="60"/>
      <c r="BQP683" s="94"/>
      <c r="BQQ683" s="59"/>
      <c r="BQR683" s="60"/>
      <c r="BQS683" s="94"/>
      <c r="BQT683" s="59"/>
      <c r="BQU683" s="60"/>
      <c r="BQV683" s="94"/>
      <c r="BQW683" s="59"/>
      <c r="BQX683" s="60"/>
      <c r="BQY683" s="94"/>
      <c r="BQZ683" s="59"/>
      <c r="BRA683" s="60"/>
      <c r="BRB683" s="94"/>
      <c r="BRC683" s="59"/>
      <c r="BRD683" s="60"/>
      <c r="BRE683" s="94"/>
      <c r="BRF683" s="59"/>
      <c r="BRG683" s="60"/>
      <c r="BRH683" s="94"/>
      <c r="BRI683" s="59"/>
      <c r="BRJ683" s="60"/>
      <c r="BRK683" s="94"/>
      <c r="BRL683" s="59"/>
      <c r="BRM683" s="60"/>
      <c r="BRN683" s="94"/>
      <c r="BRO683" s="59"/>
      <c r="BRP683" s="60"/>
      <c r="BRQ683" s="94"/>
      <c r="BRR683" s="59"/>
      <c r="BRS683" s="60"/>
      <c r="BRT683" s="94"/>
      <c r="BRU683" s="59"/>
      <c r="BRV683" s="60"/>
      <c r="BRW683" s="94"/>
      <c r="BRX683" s="59"/>
      <c r="BRY683" s="60"/>
      <c r="BRZ683" s="94"/>
      <c r="BSA683" s="59"/>
      <c r="BSB683" s="60"/>
      <c r="BSC683" s="94"/>
      <c r="BSD683" s="59"/>
      <c r="BSE683" s="60"/>
      <c r="BSF683" s="94"/>
      <c r="BSG683" s="59"/>
      <c r="BSH683" s="60"/>
      <c r="BSI683" s="94"/>
      <c r="BSJ683" s="59"/>
      <c r="BSK683" s="60"/>
      <c r="BSL683" s="94"/>
      <c r="BSM683" s="59"/>
      <c r="BSN683" s="60"/>
      <c r="BSO683" s="94"/>
      <c r="BSP683" s="59"/>
      <c r="BSQ683" s="60"/>
      <c r="BSR683" s="94"/>
      <c r="BSS683" s="59"/>
      <c r="BST683" s="60"/>
      <c r="BSU683" s="94"/>
      <c r="BSV683" s="59"/>
      <c r="BSW683" s="60"/>
      <c r="BSX683" s="94"/>
      <c r="BSY683" s="59"/>
      <c r="BSZ683" s="60"/>
      <c r="BTA683" s="94"/>
      <c r="BTB683" s="59"/>
      <c r="BTC683" s="60"/>
      <c r="BTD683" s="94"/>
      <c r="BTE683" s="59"/>
      <c r="BTF683" s="60"/>
      <c r="BTG683" s="94"/>
      <c r="BTH683" s="59"/>
      <c r="BTI683" s="60"/>
      <c r="BTJ683" s="94"/>
      <c r="BTK683" s="59"/>
      <c r="BTL683" s="60"/>
      <c r="BTM683" s="94"/>
      <c r="BTN683" s="59"/>
      <c r="BTO683" s="60"/>
      <c r="BTP683" s="94"/>
      <c r="BTQ683" s="59"/>
      <c r="BTR683" s="60"/>
      <c r="BTS683" s="94"/>
      <c r="BTT683" s="59"/>
      <c r="BTU683" s="60"/>
      <c r="BTV683" s="94"/>
      <c r="BTW683" s="59"/>
      <c r="BTX683" s="60"/>
      <c r="BTY683" s="94"/>
      <c r="BTZ683" s="59"/>
      <c r="BUA683" s="60"/>
      <c r="BUB683" s="94"/>
      <c r="BUC683" s="59"/>
      <c r="BUD683" s="60"/>
      <c r="BUE683" s="94"/>
      <c r="BUF683" s="59"/>
      <c r="BUG683" s="60"/>
      <c r="BUH683" s="94"/>
      <c r="BUI683" s="59"/>
      <c r="BUJ683" s="60"/>
      <c r="BUK683" s="94"/>
      <c r="BUL683" s="59"/>
      <c r="BUM683" s="60"/>
      <c r="BUN683" s="94"/>
      <c r="BUO683" s="59"/>
      <c r="BUP683" s="60"/>
      <c r="BUQ683" s="94"/>
      <c r="BUR683" s="59"/>
      <c r="BUS683" s="60"/>
      <c r="BUT683" s="94"/>
      <c r="BUU683" s="59"/>
      <c r="BUV683" s="60"/>
      <c r="BUW683" s="94"/>
      <c r="BUX683" s="59"/>
      <c r="BUY683" s="60"/>
      <c r="BUZ683" s="94"/>
      <c r="BVA683" s="59"/>
      <c r="BVB683" s="60"/>
      <c r="BVC683" s="94"/>
      <c r="BVD683" s="59"/>
      <c r="BVE683" s="60"/>
      <c r="BVF683" s="94"/>
      <c r="BVG683" s="59"/>
      <c r="BVH683" s="60"/>
      <c r="BVI683" s="94"/>
      <c r="BVJ683" s="59"/>
      <c r="BVK683" s="60"/>
      <c r="BVL683" s="94"/>
      <c r="BVM683" s="59"/>
      <c r="BVN683" s="60"/>
      <c r="BVO683" s="94"/>
      <c r="BVP683" s="59"/>
      <c r="BVQ683" s="60"/>
      <c r="BVR683" s="94"/>
      <c r="BVS683" s="59"/>
      <c r="BVT683" s="60"/>
      <c r="BVU683" s="94"/>
      <c r="BVV683" s="59"/>
      <c r="BVW683" s="60"/>
      <c r="BVX683" s="94"/>
      <c r="BVY683" s="59"/>
      <c r="BVZ683" s="60"/>
      <c r="BWA683" s="94"/>
      <c r="BWB683" s="59"/>
      <c r="BWC683" s="60"/>
      <c r="BWD683" s="94"/>
      <c r="BWE683" s="59"/>
      <c r="BWF683" s="60"/>
      <c r="BWG683" s="94"/>
      <c r="BWH683" s="59"/>
      <c r="BWI683" s="60"/>
      <c r="BWJ683" s="94"/>
      <c r="BWK683" s="59"/>
      <c r="BWL683" s="60"/>
      <c r="BWM683" s="94"/>
      <c r="BWN683" s="59"/>
      <c r="BWO683" s="60"/>
      <c r="BWP683" s="94"/>
      <c r="BWQ683" s="59"/>
      <c r="BWR683" s="60"/>
      <c r="BWS683" s="94"/>
      <c r="BWT683" s="59"/>
      <c r="BWU683" s="60"/>
      <c r="BWV683" s="94"/>
      <c r="BWW683" s="59"/>
      <c r="BWX683" s="60"/>
      <c r="BWY683" s="94"/>
      <c r="BWZ683" s="59"/>
      <c r="BXA683" s="60"/>
      <c r="BXB683" s="94"/>
      <c r="BXC683" s="59"/>
      <c r="BXD683" s="60"/>
      <c r="BXE683" s="94"/>
      <c r="BXF683" s="59"/>
      <c r="BXG683" s="60"/>
      <c r="BXH683" s="94"/>
      <c r="BXI683" s="59"/>
      <c r="BXJ683" s="60"/>
      <c r="BXK683" s="94"/>
      <c r="BXL683" s="59"/>
      <c r="BXM683" s="60"/>
      <c r="BXN683" s="94"/>
      <c r="BXO683" s="59"/>
      <c r="BXP683" s="60"/>
      <c r="BXQ683" s="94"/>
      <c r="BXR683" s="59"/>
      <c r="BXS683" s="60"/>
      <c r="BXT683" s="94"/>
      <c r="BXU683" s="59"/>
      <c r="BXV683" s="60"/>
      <c r="BXW683" s="94"/>
      <c r="BXX683" s="59"/>
      <c r="BXY683" s="60"/>
      <c r="BXZ683" s="94"/>
      <c r="BYA683" s="59"/>
      <c r="BYB683" s="60"/>
      <c r="BYC683" s="94"/>
      <c r="BYD683" s="59"/>
      <c r="BYE683" s="60"/>
      <c r="BYF683" s="94"/>
      <c r="BYG683" s="59"/>
      <c r="BYH683" s="60"/>
      <c r="BYI683" s="94"/>
      <c r="BYJ683" s="59"/>
      <c r="BYK683" s="60"/>
      <c r="BYL683" s="94"/>
      <c r="BYM683" s="59"/>
      <c r="BYN683" s="60"/>
      <c r="BYO683" s="94"/>
      <c r="BYP683" s="59"/>
      <c r="BYQ683" s="60"/>
      <c r="BYR683" s="94"/>
      <c r="BYS683" s="59"/>
      <c r="BYT683" s="60"/>
      <c r="BYU683" s="94"/>
      <c r="BYV683" s="59"/>
      <c r="BYW683" s="60"/>
      <c r="BYX683" s="94"/>
      <c r="BYY683" s="59"/>
      <c r="BYZ683" s="60"/>
      <c r="BZA683" s="94"/>
      <c r="BZB683" s="59"/>
      <c r="BZC683" s="60"/>
      <c r="BZD683" s="94"/>
      <c r="BZE683" s="59"/>
      <c r="BZF683" s="60"/>
      <c r="BZG683" s="94"/>
      <c r="BZH683" s="59"/>
      <c r="BZI683" s="60"/>
      <c r="BZJ683" s="94"/>
      <c r="BZK683" s="59"/>
      <c r="BZL683" s="60"/>
      <c r="BZM683" s="94"/>
      <c r="BZN683" s="59"/>
      <c r="BZO683" s="60"/>
      <c r="BZP683" s="94"/>
      <c r="BZQ683" s="59"/>
      <c r="BZR683" s="60"/>
      <c r="BZS683" s="94"/>
      <c r="BZT683" s="59"/>
      <c r="BZU683" s="60"/>
      <c r="BZV683" s="94"/>
      <c r="BZW683" s="59"/>
      <c r="BZX683" s="60"/>
      <c r="BZY683" s="94"/>
      <c r="BZZ683" s="59"/>
      <c r="CAA683" s="60"/>
      <c r="CAB683" s="94"/>
      <c r="CAC683" s="59"/>
      <c r="CAD683" s="60"/>
      <c r="CAE683" s="94"/>
      <c r="CAF683" s="59"/>
      <c r="CAG683" s="60"/>
      <c r="CAH683" s="94"/>
      <c r="CAI683" s="59"/>
      <c r="CAJ683" s="60"/>
      <c r="CAK683" s="94"/>
      <c r="CAL683" s="59"/>
      <c r="CAM683" s="60"/>
      <c r="CAN683" s="94"/>
      <c r="CAO683" s="59"/>
      <c r="CAP683" s="60"/>
      <c r="CAQ683" s="94"/>
      <c r="CAR683" s="59"/>
      <c r="CAS683" s="60"/>
      <c r="CAT683" s="94"/>
      <c r="CAU683" s="59"/>
      <c r="CAV683" s="60"/>
      <c r="CAW683" s="94"/>
      <c r="CAX683" s="59"/>
      <c r="CAY683" s="60"/>
      <c r="CAZ683" s="94"/>
      <c r="CBA683" s="59"/>
      <c r="CBB683" s="60"/>
      <c r="CBC683" s="94"/>
      <c r="CBD683" s="59"/>
      <c r="CBE683" s="60"/>
      <c r="CBF683" s="94"/>
      <c r="CBG683" s="59"/>
      <c r="CBH683" s="60"/>
      <c r="CBI683" s="94"/>
      <c r="CBJ683" s="59"/>
      <c r="CBK683" s="60"/>
      <c r="CBL683" s="94"/>
      <c r="CBM683" s="59"/>
      <c r="CBN683" s="60"/>
      <c r="CBO683" s="94"/>
      <c r="CBP683" s="59"/>
      <c r="CBQ683" s="60"/>
      <c r="CBR683" s="94"/>
      <c r="CBS683" s="59"/>
      <c r="CBT683" s="60"/>
      <c r="CBU683" s="94"/>
      <c r="CBV683" s="59"/>
      <c r="CBW683" s="60"/>
      <c r="CBX683" s="94"/>
      <c r="CBY683" s="59"/>
      <c r="CBZ683" s="60"/>
      <c r="CCA683" s="94"/>
      <c r="CCB683" s="59"/>
      <c r="CCC683" s="60"/>
      <c r="CCD683" s="94"/>
      <c r="CCE683" s="59"/>
      <c r="CCF683" s="60"/>
      <c r="CCG683" s="94"/>
      <c r="CCH683" s="59"/>
      <c r="CCI683" s="60"/>
      <c r="CCJ683" s="94"/>
      <c r="CCK683" s="59"/>
      <c r="CCL683" s="60"/>
      <c r="CCM683" s="94"/>
      <c r="CCN683" s="59"/>
      <c r="CCO683" s="60"/>
      <c r="CCP683" s="94"/>
      <c r="CCQ683" s="59"/>
      <c r="CCR683" s="60"/>
      <c r="CCS683" s="94"/>
      <c r="CCT683" s="59"/>
      <c r="CCU683" s="60"/>
      <c r="CCV683" s="94"/>
      <c r="CCW683" s="59"/>
      <c r="CCX683" s="60"/>
      <c r="CCY683" s="94"/>
      <c r="CCZ683" s="59"/>
      <c r="CDA683" s="60"/>
      <c r="CDB683" s="94"/>
      <c r="CDC683" s="59"/>
      <c r="CDD683" s="60"/>
      <c r="CDE683" s="94"/>
      <c r="CDF683" s="59"/>
      <c r="CDG683" s="60"/>
      <c r="CDH683" s="94"/>
      <c r="CDI683" s="59"/>
      <c r="CDJ683" s="60"/>
      <c r="CDK683" s="94"/>
      <c r="CDL683" s="59"/>
      <c r="CDM683" s="60"/>
      <c r="CDN683" s="94"/>
      <c r="CDO683" s="59"/>
      <c r="CDP683" s="60"/>
      <c r="CDQ683" s="94"/>
      <c r="CDR683" s="59"/>
      <c r="CDS683" s="60"/>
      <c r="CDT683" s="94"/>
      <c r="CDU683" s="59"/>
      <c r="CDV683" s="60"/>
      <c r="CDW683" s="94"/>
      <c r="CDX683" s="59"/>
      <c r="CDY683" s="60"/>
      <c r="CDZ683" s="94"/>
      <c r="CEA683" s="59"/>
      <c r="CEB683" s="60"/>
      <c r="CEC683" s="94"/>
      <c r="CED683" s="59"/>
      <c r="CEE683" s="60"/>
      <c r="CEF683" s="94"/>
      <c r="CEG683" s="59"/>
      <c r="CEH683" s="60"/>
      <c r="CEI683" s="94"/>
      <c r="CEJ683" s="59"/>
      <c r="CEK683" s="60"/>
      <c r="CEL683" s="94"/>
      <c r="CEM683" s="59"/>
      <c r="CEN683" s="60"/>
      <c r="CEO683" s="94"/>
      <c r="CEP683" s="59"/>
      <c r="CEQ683" s="60"/>
      <c r="CER683" s="94"/>
      <c r="CES683" s="59"/>
      <c r="CET683" s="60"/>
      <c r="CEU683" s="94"/>
      <c r="CEV683" s="59"/>
      <c r="CEW683" s="60"/>
      <c r="CEX683" s="94"/>
      <c r="CEY683" s="59"/>
      <c r="CEZ683" s="60"/>
      <c r="CFA683" s="94"/>
      <c r="CFB683" s="59"/>
      <c r="CFC683" s="60"/>
      <c r="CFD683" s="94"/>
      <c r="CFE683" s="59"/>
      <c r="CFF683" s="60"/>
      <c r="CFG683" s="94"/>
      <c r="CFH683" s="59"/>
      <c r="CFI683" s="60"/>
      <c r="CFJ683" s="94"/>
      <c r="CFK683" s="59"/>
      <c r="CFL683" s="60"/>
      <c r="CFM683" s="94"/>
      <c r="CFN683" s="59"/>
      <c r="CFO683" s="60"/>
      <c r="CFP683" s="94"/>
      <c r="CFQ683" s="59"/>
      <c r="CFR683" s="60"/>
      <c r="CFS683" s="94"/>
      <c r="CFT683" s="59"/>
      <c r="CFU683" s="60"/>
      <c r="CFV683" s="94"/>
      <c r="CFW683" s="59"/>
      <c r="CFX683" s="60"/>
      <c r="CFY683" s="94"/>
      <c r="CFZ683" s="59"/>
      <c r="CGA683" s="60"/>
      <c r="CGB683" s="94"/>
      <c r="CGC683" s="59"/>
      <c r="CGD683" s="60"/>
      <c r="CGE683" s="94"/>
      <c r="CGF683" s="59"/>
      <c r="CGG683" s="60"/>
      <c r="CGH683" s="94"/>
      <c r="CGI683" s="59"/>
      <c r="CGJ683" s="60"/>
      <c r="CGK683" s="94"/>
      <c r="CGL683" s="59"/>
      <c r="CGM683" s="60"/>
      <c r="CGN683" s="94"/>
      <c r="CGO683" s="59"/>
      <c r="CGP683" s="60"/>
      <c r="CGQ683" s="94"/>
      <c r="CGR683" s="59"/>
      <c r="CGS683" s="60"/>
      <c r="CGT683" s="94"/>
      <c r="CGU683" s="59"/>
      <c r="CGV683" s="60"/>
      <c r="CGW683" s="94"/>
      <c r="CGX683" s="59"/>
      <c r="CGY683" s="60"/>
      <c r="CGZ683" s="94"/>
      <c r="CHA683" s="59"/>
      <c r="CHB683" s="60"/>
      <c r="CHC683" s="94"/>
      <c r="CHD683" s="59"/>
      <c r="CHE683" s="60"/>
      <c r="CHF683" s="94"/>
      <c r="CHG683" s="59"/>
      <c r="CHH683" s="60"/>
      <c r="CHI683" s="94"/>
      <c r="CHJ683" s="59"/>
      <c r="CHK683" s="60"/>
      <c r="CHL683" s="94"/>
      <c r="CHM683" s="59"/>
      <c r="CHN683" s="60"/>
      <c r="CHO683" s="94"/>
      <c r="CHP683" s="59"/>
      <c r="CHQ683" s="60"/>
      <c r="CHR683" s="94"/>
      <c r="CHS683" s="59"/>
      <c r="CHT683" s="60"/>
      <c r="CHU683" s="94"/>
      <c r="CHV683" s="59"/>
      <c r="CHW683" s="60"/>
      <c r="CHX683" s="94"/>
      <c r="CHY683" s="59"/>
      <c r="CHZ683" s="60"/>
      <c r="CIA683" s="94"/>
      <c r="CIB683" s="59"/>
      <c r="CIC683" s="60"/>
      <c r="CID683" s="94"/>
      <c r="CIE683" s="59"/>
      <c r="CIF683" s="60"/>
      <c r="CIG683" s="94"/>
      <c r="CIH683" s="59"/>
      <c r="CII683" s="60"/>
      <c r="CIJ683" s="94"/>
      <c r="CIK683" s="59"/>
      <c r="CIL683" s="60"/>
      <c r="CIM683" s="94"/>
      <c r="CIN683" s="59"/>
      <c r="CIO683" s="60"/>
      <c r="CIP683" s="94"/>
      <c r="CIQ683" s="59"/>
      <c r="CIR683" s="60"/>
      <c r="CIS683" s="94"/>
      <c r="CIT683" s="59"/>
      <c r="CIU683" s="60"/>
      <c r="CIV683" s="94"/>
      <c r="CIW683" s="59"/>
      <c r="CIX683" s="60"/>
      <c r="CIY683" s="94"/>
      <c r="CIZ683" s="59"/>
      <c r="CJA683" s="60"/>
      <c r="CJB683" s="94"/>
      <c r="CJC683" s="59"/>
      <c r="CJD683" s="60"/>
      <c r="CJE683" s="94"/>
      <c r="CJF683" s="59"/>
      <c r="CJG683" s="60"/>
      <c r="CJH683" s="94"/>
      <c r="CJI683" s="59"/>
      <c r="CJJ683" s="60"/>
      <c r="CJK683" s="94"/>
      <c r="CJL683" s="59"/>
      <c r="CJM683" s="60"/>
      <c r="CJN683" s="94"/>
      <c r="CJO683" s="59"/>
      <c r="CJP683" s="60"/>
      <c r="CJQ683" s="94"/>
      <c r="CJR683" s="59"/>
      <c r="CJS683" s="60"/>
      <c r="CJT683" s="94"/>
      <c r="CJU683" s="59"/>
      <c r="CJV683" s="60"/>
      <c r="CJW683" s="94"/>
      <c r="CJX683" s="59"/>
      <c r="CJY683" s="60"/>
      <c r="CJZ683" s="94"/>
      <c r="CKA683" s="59"/>
      <c r="CKB683" s="60"/>
      <c r="CKC683" s="94"/>
      <c r="CKD683" s="59"/>
      <c r="CKE683" s="60"/>
      <c r="CKF683" s="94"/>
      <c r="CKG683" s="59"/>
      <c r="CKH683" s="60"/>
      <c r="CKI683" s="94"/>
      <c r="CKJ683" s="59"/>
      <c r="CKK683" s="60"/>
      <c r="CKL683" s="94"/>
      <c r="CKM683" s="59"/>
      <c r="CKN683" s="60"/>
      <c r="CKO683" s="94"/>
      <c r="CKP683" s="59"/>
      <c r="CKQ683" s="60"/>
      <c r="CKR683" s="94"/>
      <c r="CKS683" s="59"/>
      <c r="CKT683" s="60"/>
      <c r="CKU683" s="94"/>
      <c r="CKV683" s="59"/>
      <c r="CKW683" s="60"/>
      <c r="CKX683" s="94"/>
      <c r="CKY683" s="59"/>
      <c r="CKZ683" s="60"/>
      <c r="CLA683" s="94"/>
      <c r="CLB683" s="59"/>
      <c r="CLC683" s="60"/>
      <c r="CLD683" s="94"/>
      <c r="CLE683" s="59"/>
      <c r="CLF683" s="60"/>
      <c r="CLG683" s="94"/>
      <c r="CLH683" s="59"/>
      <c r="CLI683" s="60"/>
      <c r="CLJ683" s="94"/>
      <c r="CLK683" s="59"/>
      <c r="CLL683" s="60"/>
      <c r="CLM683" s="94"/>
      <c r="CLN683" s="59"/>
      <c r="CLO683" s="60"/>
      <c r="CLP683" s="94"/>
      <c r="CLQ683" s="59"/>
      <c r="CLR683" s="60"/>
      <c r="CLS683" s="94"/>
      <c r="CLT683" s="59"/>
      <c r="CLU683" s="60"/>
      <c r="CLV683" s="94"/>
      <c r="CLW683" s="59"/>
      <c r="CLX683" s="60"/>
      <c r="CLY683" s="94"/>
      <c r="CLZ683" s="59"/>
      <c r="CMA683" s="60"/>
      <c r="CMB683" s="94"/>
      <c r="CMC683" s="59"/>
      <c r="CMD683" s="60"/>
      <c r="CME683" s="94"/>
      <c r="CMF683" s="59"/>
      <c r="CMG683" s="60"/>
      <c r="CMH683" s="94"/>
      <c r="CMI683" s="59"/>
      <c r="CMJ683" s="60"/>
      <c r="CMK683" s="94"/>
      <c r="CML683" s="59"/>
      <c r="CMM683" s="60"/>
      <c r="CMN683" s="94"/>
      <c r="CMO683" s="59"/>
      <c r="CMP683" s="60"/>
      <c r="CMQ683" s="94"/>
      <c r="CMR683" s="59"/>
      <c r="CMS683" s="60"/>
      <c r="CMT683" s="94"/>
      <c r="CMU683" s="59"/>
      <c r="CMV683" s="60"/>
      <c r="CMW683" s="94"/>
      <c r="CMX683" s="59"/>
      <c r="CMY683" s="60"/>
      <c r="CMZ683" s="94"/>
      <c r="CNA683" s="59"/>
      <c r="CNB683" s="60"/>
      <c r="CNC683" s="94"/>
      <c r="CND683" s="59"/>
      <c r="CNE683" s="60"/>
      <c r="CNF683" s="94"/>
      <c r="CNG683" s="59"/>
      <c r="CNH683" s="60"/>
      <c r="CNI683" s="94"/>
      <c r="CNJ683" s="59"/>
      <c r="CNK683" s="60"/>
      <c r="CNL683" s="94"/>
      <c r="CNM683" s="59"/>
      <c r="CNN683" s="60"/>
      <c r="CNO683" s="94"/>
      <c r="CNP683" s="59"/>
      <c r="CNQ683" s="60"/>
      <c r="CNR683" s="94"/>
      <c r="CNS683" s="59"/>
      <c r="CNT683" s="60"/>
      <c r="CNU683" s="94"/>
      <c r="CNV683" s="59"/>
      <c r="CNW683" s="60"/>
      <c r="CNX683" s="94"/>
      <c r="CNY683" s="59"/>
      <c r="CNZ683" s="60"/>
      <c r="COA683" s="94"/>
      <c r="COB683" s="59"/>
      <c r="COC683" s="60"/>
      <c r="COD683" s="94"/>
      <c r="COE683" s="59"/>
      <c r="COF683" s="60"/>
      <c r="COG683" s="94"/>
      <c r="COH683" s="59"/>
      <c r="COI683" s="60"/>
      <c r="COJ683" s="94"/>
      <c r="COK683" s="59"/>
      <c r="COL683" s="60"/>
      <c r="COM683" s="94"/>
      <c r="CON683" s="59"/>
      <c r="COO683" s="60"/>
      <c r="COP683" s="94"/>
      <c r="COQ683" s="59"/>
      <c r="COR683" s="60"/>
      <c r="COS683" s="94"/>
      <c r="COT683" s="59"/>
      <c r="COU683" s="60"/>
      <c r="COV683" s="94"/>
      <c r="COW683" s="59"/>
      <c r="COX683" s="60"/>
      <c r="COY683" s="94"/>
      <c r="COZ683" s="59"/>
      <c r="CPA683" s="60"/>
      <c r="CPB683" s="94"/>
      <c r="CPC683" s="59"/>
      <c r="CPD683" s="60"/>
      <c r="CPE683" s="94"/>
      <c r="CPF683" s="59"/>
      <c r="CPG683" s="60"/>
      <c r="CPH683" s="94"/>
      <c r="CPI683" s="59"/>
      <c r="CPJ683" s="60"/>
      <c r="CPK683" s="94"/>
      <c r="CPL683" s="59"/>
      <c r="CPM683" s="60"/>
      <c r="CPN683" s="94"/>
      <c r="CPO683" s="59"/>
      <c r="CPP683" s="60"/>
      <c r="CPQ683" s="94"/>
      <c r="CPR683" s="59"/>
      <c r="CPS683" s="60"/>
      <c r="CPT683" s="94"/>
      <c r="CPU683" s="59"/>
      <c r="CPV683" s="60"/>
      <c r="CPW683" s="94"/>
      <c r="CPX683" s="59"/>
      <c r="CPY683" s="60"/>
      <c r="CPZ683" s="94"/>
      <c r="CQA683" s="59"/>
      <c r="CQB683" s="60"/>
      <c r="CQC683" s="94"/>
      <c r="CQD683" s="59"/>
      <c r="CQE683" s="60"/>
      <c r="CQF683" s="94"/>
      <c r="CQG683" s="59"/>
      <c r="CQH683" s="60"/>
      <c r="CQI683" s="94"/>
      <c r="CQJ683" s="59"/>
      <c r="CQK683" s="60"/>
      <c r="CQL683" s="94"/>
      <c r="CQM683" s="59"/>
      <c r="CQN683" s="60"/>
      <c r="CQO683" s="94"/>
      <c r="CQP683" s="59"/>
      <c r="CQQ683" s="60"/>
      <c r="CQR683" s="94"/>
      <c r="CQS683" s="59"/>
      <c r="CQT683" s="60"/>
      <c r="CQU683" s="94"/>
      <c r="CQV683" s="59"/>
      <c r="CQW683" s="60"/>
      <c r="CQX683" s="94"/>
      <c r="CQY683" s="59"/>
      <c r="CQZ683" s="60"/>
      <c r="CRA683" s="94"/>
      <c r="CRB683" s="59"/>
      <c r="CRC683" s="60"/>
      <c r="CRD683" s="94"/>
      <c r="CRE683" s="59"/>
      <c r="CRF683" s="60"/>
      <c r="CRG683" s="94"/>
      <c r="CRH683" s="59"/>
      <c r="CRI683" s="60"/>
      <c r="CRJ683" s="94"/>
      <c r="CRK683" s="59"/>
      <c r="CRL683" s="60"/>
      <c r="CRM683" s="94"/>
      <c r="CRN683" s="59"/>
      <c r="CRO683" s="60"/>
      <c r="CRP683" s="94"/>
      <c r="CRQ683" s="59"/>
      <c r="CRR683" s="60"/>
      <c r="CRS683" s="94"/>
      <c r="CRT683" s="59"/>
      <c r="CRU683" s="60"/>
      <c r="CRV683" s="94"/>
      <c r="CRW683" s="59"/>
      <c r="CRX683" s="60"/>
      <c r="CRY683" s="94"/>
      <c r="CRZ683" s="59"/>
      <c r="CSA683" s="60"/>
      <c r="CSB683" s="94"/>
      <c r="CSC683" s="59"/>
      <c r="CSD683" s="60"/>
      <c r="CSE683" s="94"/>
      <c r="CSF683" s="59"/>
      <c r="CSG683" s="60"/>
      <c r="CSH683" s="94"/>
      <c r="CSI683" s="59"/>
      <c r="CSJ683" s="60"/>
      <c r="CSK683" s="94"/>
      <c r="CSL683" s="59"/>
      <c r="CSM683" s="60"/>
      <c r="CSN683" s="94"/>
      <c r="CSO683" s="59"/>
      <c r="CSP683" s="60"/>
      <c r="CSQ683" s="94"/>
      <c r="CSR683" s="59"/>
      <c r="CSS683" s="60"/>
      <c r="CST683" s="94"/>
      <c r="CSU683" s="59"/>
      <c r="CSV683" s="60"/>
      <c r="CSW683" s="94"/>
      <c r="CSX683" s="59"/>
      <c r="CSY683" s="60"/>
      <c r="CSZ683" s="94"/>
      <c r="CTA683" s="59"/>
      <c r="CTB683" s="60"/>
      <c r="CTC683" s="94"/>
      <c r="CTD683" s="59"/>
      <c r="CTE683" s="60"/>
      <c r="CTF683" s="94"/>
      <c r="CTG683" s="59"/>
      <c r="CTH683" s="60"/>
      <c r="CTI683" s="94"/>
      <c r="CTJ683" s="59"/>
      <c r="CTK683" s="60"/>
      <c r="CTL683" s="94"/>
      <c r="CTM683" s="59"/>
      <c r="CTN683" s="60"/>
      <c r="CTO683" s="94"/>
      <c r="CTP683" s="59"/>
      <c r="CTQ683" s="60"/>
      <c r="CTR683" s="94"/>
      <c r="CTS683" s="59"/>
      <c r="CTT683" s="60"/>
      <c r="CTU683" s="94"/>
      <c r="CTV683" s="59"/>
      <c r="CTW683" s="60"/>
      <c r="CTX683" s="94"/>
      <c r="CTY683" s="59"/>
      <c r="CTZ683" s="60"/>
      <c r="CUA683" s="94"/>
      <c r="CUB683" s="59"/>
      <c r="CUC683" s="60"/>
      <c r="CUD683" s="94"/>
      <c r="CUE683" s="59"/>
      <c r="CUF683" s="60"/>
      <c r="CUG683" s="94"/>
      <c r="CUH683" s="59"/>
      <c r="CUI683" s="60"/>
      <c r="CUJ683" s="94"/>
      <c r="CUK683" s="59"/>
      <c r="CUL683" s="60"/>
      <c r="CUM683" s="94"/>
      <c r="CUN683" s="59"/>
      <c r="CUO683" s="60"/>
      <c r="CUP683" s="94"/>
      <c r="CUQ683" s="59"/>
      <c r="CUR683" s="60"/>
      <c r="CUS683" s="94"/>
      <c r="CUT683" s="59"/>
      <c r="CUU683" s="60"/>
      <c r="CUV683" s="94"/>
      <c r="CUW683" s="59"/>
      <c r="CUX683" s="60"/>
      <c r="CUY683" s="94"/>
      <c r="CUZ683" s="59"/>
      <c r="CVA683" s="60"/>
      <c r="CVB683" s="94"/>
      <c r="CVC683" s="59"/>
      <c r="CVD683" s="60"/>
      <c r="CVE683" s="94"/>
      <c r="CVF683" s="59"/>
      <c r="CVG683" s="60"/>
      <c r="CVH683" s="94"/>
      <c r="CVI683" s="59"/>
      <c r="CVJ683" s="60"/>
      <c r="CVK683" s="94"/>
      <c r="CVL683" s="59"/>
      <c r="CVM683" s="60"/>
      <c r="CVN683" s="94"/>
      <c r="CVO683" s="59"/>
      <c r="CVP683" s="60"/>
      <c r="CVQ683" s="94"/>
      <c r="CVR683" s="59"/>
      <c r="CVS683" s="60"/>
      <c r="CVT683" s="94"/>
      <c r="CVU683" s="59"/>
      <c r="CVV683" s="60"/>
      <c r="CVW683" s="94"/>
      <c r="CVX683" s="59"/>
      <c r="CVY683" s="60"/>
      <c r="CVZ683" s="94"/>
      <c r="CWA683" s="59"/>
      <c r="CWB683" s="60"/>
      <c r="CWC683" s="94"/>
      <c r="CWD683" s="59"/>
      <c r="CWE683" s="60"/>
      <c r="CWF683" s="94"/>
      <c r="CWG683" s="59"/>
      <c r="CWH683" s="60"/>
      <c r="CWI683" s="94"/>
      <c r="CWJ683" s="59"/>
      <c r="CWK683" s="60"/>
      <c r="CWL683" s="94"/>
      <c r="CWM683" s="59"/>
      <c r="CWN683" s="60"/>
      <c r="CWO683" s="94"/>
      <c r="CWP683" s="59"/>
      <c r="CWQ683" s="60"/>
      <c r="CWR683" s="94"/>
      <c r="CWS683" s="59"/>
      <c r="CWT683" s="60"/>
      <c r="CWU683" s="94"/>
      <c r="CWV683" s="59"/>
      <c r="CWW683" s="60"/>
      <c r="CWX683" s="94"/>
      <c r="CWY683" s="59"/>
      <c r="CWZ683" s="60"/>
      <c r="CXA683" s="94"/>
      <c r="CXB683" s="59"/>
      <c r="CXC683" s="60"/>
      <c r="CXD683" s="94"/>
      <c r="CXE683" s="59"/>
      <c r="CXF683" s="60"/>
      <c r="CXG683" s="94"/>
      <c r="CXH683" s="59"/>
      <c r="CXI683" s="60"/>
      <c r="CXJ683" s="94"/>
      <c r="CXK683" s="59"/>
      <c r="CXL683" s="60"/>
      <c r="CXM683" s="94"/>
      <c r="CXN683" s="59"/>
      <c r="CXO683" s="60"/>
      <c r="CXP683" s="94"/>
      <c r="CXQ683" s="59"/>
      <c r="CXR683" s="60"/>
      <c r="CXS683" s="94"/>
      <c r="CXT683" s="59"/>
      <c r="CXU683" s="60"/>
      <c r="CXV683" s="94"/>
      <c r="CXW683" s="59"/>
      <c r="CXX683" s="60"/>
      <c r="CXY683" s="94"/>
      <c r="CXZ683" s="59"/>
      <c r="CYA683" s="60"/>
      <c r="CYB683" s="94"/>
      <c r="CYC683" s="59"/>
      <c r="CYD683" s="60"/>
      <c r="CYE683" s="94"/>
      <c r="CYF683" s="59"/>
      <c r="CYG683" s="60"/>
      <c r="CYH683" s="94"/>
      <c r="CYI683" s="59"/>
      <c r="CYJ683" s="60"/>
      <c r="CYK683" s="94"/>
      <c r="CYL683" s="59"/>
      <c r="CYM683" s="60"/>
      <c r="CYN683" s="94"/>
      <c r="CYO683" s="59"/>
      <c r="CYP683" s="60"/>
      <c r="CYQ683" s="94"/>
      <c r="CYR683" s="59"/>
      <c r="CYS683" s="60"/>
      <c r="CYT683" s="94"/>
      <c r="CYU683" s="59"/>
      <c r="CYV683" s="60"/>
      <c r="CYW683" s="94"/>
      <c r="CYX683" s="59"/>
      <c r="CYY683" s="60"/>
      <c r="CYZ683" s="94"/>
      <c r="CZA683" s="59"/>
      <c r="CZB683" s="60"/>
      <c r="CZC683" s="94"/>
      <c r="CZD683" s="59"/>
      <c r="CZE683" s="60"/>
      <c r="CZF683" s="94"/>
      <c r="CZG683" s="59"/>
      <c r="CZH683" s="60"/>
      <c r="CZI683" s="94"/>
      <c r="CZJ683" s="59"/>
      <c r="CZK683" s="60"/>
      <c r="CZL683" s="94"/>
      <c r="CZM683" s="59"/>
      <c r="CZN683" s="60"/>
      <c r="CZO683" s="94"/>
      <c r="CZP683" s="59"/>
      <c r="CZQ683" s="60"/>
      <c r="CZR683" s="94"/>
      <c r="CZS683" s="59"/>
      <c r="CZT683" s="60"/>
      <c r="CZU683" s="94"/>
      <c r="CZV683" s="59"/>
      <c r="CZW683" s="60"/>
      <c r="CZX683" s="94"/>
      <c r="CZY683" s="59"/>
      <c r="CZZ683" s="60"/>
      <c r="DAA683" s="94"/>
      <c r="DAB683" s="59"/>
      <c r="DAC683" s="60"/>
      <c r="DAD683" s="94"/>
      <c r="DAE683" s="59"/>
      <c r="DAF683" s="60"/>
      <c r="DAG683" s="94"/>
      <c r="DAH683" s="59"/>
      <c r="DAI683" s="60"/>
      <c r="DAJ683" s="94"/>
      <c r="DAK683" s="59"/>
      <c r="DAL683" s="60"/>
      <c r="DAM683" s="94"/>
      <c r="DAN683" s="59"/>
      <c r="DAO683" s="60"/>
      <c r="DAP683" s="94"/>
      <c r="DAQ683" s="59"/>
      <c r="DAR683" s="60"/>
      <c r="DAS683" s="94"/>
      <c r="DAT683" s="59"/>
      <c r="DAU683" s="60"/>
      <c r="DAV683" s="94"/>
      <c r="DAW683" s="59"/>
      <c r="DAX683" s="60"/>
      <c r="DAY683" s="94"/>
      <c r="DAZ683" s="59"/>
      <c r="DBA683" s="60"/>
      <c r="DBB683" s="94"/>
      <c r="DBC683" s="59"/>
      <c r="DBD683" s="60"/>
      <c r="DBE683" s="94"/>
      <c r="DBF683" s="59"/>
      <c r="DBG683" s="60"/>
      <c r="DBH683" s="94"/>
      <c r="DBI683" s="59"/>
      <c r="DBJ683" s="60"/>
      <c r="DBK683" s="94"/>
      <c r="DBL683" s="59"/>
      <c r="DBM683" s="60"/>
      <c r="DBN683" s="94"/>
      <c r="DBO683" s="59"/>
      <c r="DBP683" s="60"/>
      <c r="DBQ683" s="94"/>
      <c r="DBR683" s="59"/>
      <c r="DBS683" s="60"/>
      <c r="DBT683" s="94"/>
      <c r="DBU683" s="59"/>
      <c r="DBV683" s="60"/>
      <c r="DBW683" s="94"/>
      <c r="DBX683" s="59"/>
      <c r="DBY683" s="60"/>
      <c r="DBZ683" s="94"/>
      <c r="DCA683" s="59"/>
      <c r="DCB683" s="60"/>
      <c r="DCC683" s="94"/>
      <c r="DCD683" s="59"/>
      <c r="DCE683" s="60"/>
      <c r="DCF683" s="94"/>
      <c r="DCG683" s="59"/>
      <c r="DCH683" s="60"/>
      <c r="DCI683" s="94"/>
      <c r="DCJ683" s="59"/>
      <c r="DCK683" s="60"/>
      <c r="DCL683" s="94"/>
      <c r="DCM683" s="59"/>
      <c r="DCN683" s="60"/>
      <c r="DCO683" s="94"/>
      <c r="DCP683" s="59"/>
      <c r="DCQ683" s="60"/>
      <c r="DCR683" s="94"/>
      <c r="DCS683" s="59"/>
      <c r="DCT683" s="60"/>
      <c r="DCU683" s="94"/>
      <c r="DCV683" s="59"/>
      <c r="DCW683" s="60"/>
      <c r="DCX683" s="94"/>
      <c r="DCY683" s="59"/>
      <c r="DCZ683" s="60"/>
      <c r="DDA683" s="94"/>
      <c r="DDB683" s="59"/>
      <c r="DDC683" s="60"/>
      <c r="DDD683" s="94"/>
      <c r="DDE683" s="59"/>
      <c r="DDF683" s="60"/>
      <c r="DDG683" s="94"/>
      <c r="DDH683" s="59"/>
      <c r="DDI683" s="60"/>
      <c r="DDJ683" s="94"/>
      <c r="DDK683" s="59"/>
      <c r="DDL683" s="60"/>
      <c r="DDM683" s="94"/>
      <c r="DDN683" s="59"/>
      <c r="DDO683" s="60"/>
      <c r="DDP683" s="94"/>
      <c r="DDQ683" s="59"/>
      <c r="DDR683" s="60"/>
      <c r="DDS683" s="94"/>
      <c r="DDT683" s="59"/>
      <c r="DDU683" s="60"/>
      <c r="DDV683" s="94"/>
      <c r="DDW683" s="59"/>
      <c r="DDX683" s="60"/>
      <c r="DDY683" s="94"/>
      <c r="DDZ683" s="59"/>
      <c r="DEA683" s="60"/>
      <c r="DEB683" s="94"/>
      <c r="DEC683" s="59"/>
      <c r="DED683" s="60"/>
      <c r="DEE683" s="94"/>
      <c r="DEF683" s="59"/>
      <c r="DEG683" s="60"/>
      <c r="DEH683" s="94"/>
      <c r="DEI683" s="59"/>
      <c r="DEJ683" s="60"/>
      <c r="DEK683" s="94"/>
      <c r="DEL683" s="59"/>
      <c r="DEM683" s="60"/>
      <c r="DEN683" s="94"/>
      <c r="DEO683" s="59"/>
      <c r="DEP683" s="60"/>
      <c r="DEQ683" s="94"/>
      <c r="DER683" s="59"/>
      <c r="DES683" s="60"/>
      <c r="DET683" s="94"/>
      <c r="DEU683" s="59"/>
      <c r="DEV683" s="60"/>
      <c r="DEW683" s="94"/>
      <c r="DEX683" s="59"/>
      <c r="DEY683" s="60"/>
      <c r="DEZ683" s="94"/>
      <c r="DFA683" s="59"/>
      <c r="DFB683" s="60"/>
      <c r="DFC683" s="94"/>
      <c r="DFD683" s="59"/>
      <c r="DFE683" s="60"/>
      <c r="DFF683" s="94"/>
      <c r="DFG683" s="59"/>
      <c r="DFH683" s="60"/>
      <c r="DFI683" s="94"/>
      <c r="DFJ683" s="59"/>
      <c r="DFK683" s="60"/>
      <c r="DFL683" s="94"/>
      <c r="DFM683" s="59"/>
      <c r="DFN683" s="60"/>
      <c r="DFO683" s="94"/>
      <c r="DFP683" s="59"/>
      <c r="DFQ683" s="60"/>
      <c r="DFR683" s="94"/>
      <c r="DFS683" s="59"/>
      <c r="DFT683" s="60"/>
      <c r="DFU683" s="94"/>
      <c r="DFV683" s="59"/>
      <c r="DFW683" s="60"/>
      <c r="DFX683" s="94"/>
      <c r="DFY683" s="59"/>
      <c r="DFZ683" s="60"/>
      <c r="DGA683" s="94"/>
      <c r="DGB683" s="59"/>
      <c r="DGC683" s="60"/>
      <c r="DGD683" s="94"/>
      <c r="DGE683" s="59"/>
      <c r="DGF683" s="60"/>
      <c r="DGG683" s="94"/>
      <c r="DGH683" s="59"/>
      <c r="DGI683" s="60"/>
      <c r="DGJ683" s="94"/>
      <c r="DGK683" s="59"/>
      <c r="DGL683" s="60"/>
      <c r="DGM683" s="94"/>
      <c r="DGN683" s="59"/>
      <c r="DGO683" s="60"/>
      <c r="DGP683" s="94"/>
      <c r="DGQ683" s="59"/>
      <c r="DGR683" s="60"/>
      <c r="DGS683" s="94"/>
      <c r="DGT683" s="59"/>
      <c r="DGU683" s="60"/>
      <c r="DGV683" s="94"/>
      <c r="DGW683" s="59"/>
      <c r="DGX683" s="60"/>
      <c r="DGY683" s="94"/>
      <c r="DGZ683" s="59"/>
      <c r="DHA683" s="60"/>
      <c r="DHB683" s="94"/>
      <c r="DHC683" s="59"/>
      <c r="DHD683" s="60"/>
      <c r="DHE683" s="94"/>
      <c r="DHF683" s="59"/>
      <c r="DHG683" s="60"/>
      <c r="DHH683" s="94"/>
      <c r="DHI683" s="59"/>
      <c r="DHJ683" s="60"/>
      <c r="DHK683" s="94"/>
      <c r="DHL683" s="59"/>
      <c r="DHM683" s="60"/>
      <c r="DHN683" s="94"/>
      <c r="DHO683" s="59"/>
      <c r="DHP683" s="60"/>
      <c r="DHQ683" s="94"/>
      <c r="DHR683" s="59"/>
      <c r="DHS683" s="60"/>
      <c r="DHT683" s="94"/>
      <c r="DHU683" s="59"/>
      <c r="DHV683" s="60"/>
      <c r="DHW683" s="94"/>
      <c r="DHX683" s="59"/>
      <c r="DHY683" s="60"/>
      <c r="DHZ683" s="94"/>
      <c r="DIA683" s="59"/>
      <c r="DIB683" s="60"/>
      <c r="DIC683" s="94"/>
      <c r="DID683" s="59"/>
      <c r="DIE683" s="60"/>
      <c r="DIF683" s="94"/>
      <c r="DIG683" s="59"/>
      <c r="DIH683" s="60"/>
      <c r="DII683" s="94"/>
      <c r="DIJ683" s="59"/>
      <c r="DIK683" s="60"/>
      <c r="DIL683" s="94"/>
      <c r="DIM683" s="59"/>
      <c r="DIN683" s="60"/>
      <c r="DIO683" s="94"/>
      <c r="DIP683" s="59"/>
      <c r="DIQ683" s="60"/>
      <c r="DIR683" s="94"/>
      <c r="DIS683" s="59"/>
      <c r="DIT683" s="60"/>
      <c r="DIU683" s="94"/>
      <c r="DIV683" s="59"/>
      <c r="DIW683" s="60"/>
      <c r="DIX683" s="94"/>
      <c r="DIY683" s="59"/>
      <c r="DIZ683" s="60"/>
      <c r="DJA683" s="94"/>
      <c r="DJB683" s="59"/>
      <c r="DJC683" s="60"/>
      <c r="DJD683" s="94"/>
      <c r="DJE683" s="59"/>
      <c r="DJF683" s="60"/>
      <c r="DJG683" s="94"/>
      <c r="DJH683" s="59"/>
      <c r="DJI683" s="60"/>
      <c r="DJJ683" s="94"/>
      <c r="DJK683" s="59"/>
      <c r="DJL683" s="60"/>
      <c r="DJM683" s="94"/>
      <c r="DJN683" s="59"/>
      <c r="DJO683" s="60"/>
      <c r="DJP683" s="94"/>
      <c r="DJQ683" s="59"/>
      <c r="DJR683" s="60"/>
      <c r="DJS683" s="94"/>
      <c r="DJT683" s="59"/>
      <c r="DJU683" s="60"/>
      <c r="DJV683" s="94"/>
      <c r="DJW683" s="59"/>
      <c r="DJX683" s="60"/>
      <c r="DJY683" s="94"/>
      <c r="DJZ683" s="59"/>
      <c r="DKA683" s="60"/>
      <c r="DKB683" s="94"/>
      <c r="DKC683" s="59"/>
      <c r="DKD683" s="60"/>
      <c r="DKE683" s="94"/>
      <c r="DKF683" s="59"/>
      <c r="DKG683" s="60"/>
      <c r="DKH683" s="94"/>
      <c r="DKI683" s="59"/>
      <c r="DKJ683" s="60"/>
      <c r="DKK683" s="94"/>
      <c r="DKL683" s="59"/>
      <c r="DKM683" s="60"/>
      <c r="DKN683" s="94"/>
      <c r="DKO683" s="59"/>
      <c r="DKP683" s="60"/>
      <c r="DKQ683" s="94"/>
      <c r="DKR683" s="59"/>
      <c r="DKS683" s="60"/>
      <c r="DKT683" s="94"/>
      <c r="DKU683" s="59"/>
      <c r="DKV683" s="60"/>
      <c r="DKW683" s="94"/>
      <c r="DKX683" s="59"/>
      <c r="DKY683" s="60"/>
      <c r="DKZ683" s="94"/>
      <c r="DLA683" s="59"/>
      <c r="DLB683" s="60"/>
      <c r="DLC683" s="94"/>
      <c r="DLD683" s="59"/>
      <c r="DLE683" s="60"/>
      <c r="DLF683" s="94"/>
      <c r="DLG683" s="59"/>
      <c r="DLH683" s="60"/>
      <c r="DLI683" s="94"/>
      <c r="DLJ683" s="59"/>
      <c r="DLK683" s="60"/>
      <c r="DLL683" s="94"/>
      <c r="DLM683" s="59"/>
      <c r="DLN683" s="60"/>
      <c r="DLO683" s="94"/>
      <c r="DLP683" s="59"/>
      <c r="DLQ683" s="60"/>
      <c r="DLR683" s="94"/>
      <c r="DLS683" s="59"/>
      <c r="DLT683" s="60"/>
      <c r="DLU683" s="94"/>
      <c r="DLV683" s="59"/>
      <c r="DLW683" s="60"/>
      <c r="DLX683" s="94"/>
      <c r="DLY683" s="59"/>
      <c r="DLZ683" s="60"/>
      <c r="DMA683" s="94"/>
      <c r="DMB683" s="59"/>
      <c r="DMC683" s="60"/>
      <c r="DMD683" s="94"/>
      <c r="DME683" s="59"/>
      <c r="DMF683" s="60"/>
      <c r="DMG683" s="94"/>
      <c r="DMH683" s="59"/>
      <c r="DMI683" s="60"/>
      <c r="DMJ683" s="94"/>
      <c r="DMK683" s="59"/>
      <c r="DML683" s="60"/>
      <c r="DMM683" s="94"/>
      <c r="DMN683" s="59"/>
      <c r="DMO683" s="60"/>
      <c r="DMP683" s="94"/>
      <c r="DMQ683" s="59"/>
      <c r="DMR683" s="60"/>
      <c r="DMS683" s="94"/>
      <c r="DMT683" s="59"/>
      <c r="DMU683" s="60"/>
      <c r="DMV683" s="94"/>
      <c r="DMW683" s="59"/>
      <c r="DMX683" s="60"/>
      <c r="DMY683" s="94"/>
      <c r="DMZ683" s="59"/>
      <c r="DNA683" s="60"/>
      <c r="DNB683" s="94"/>
      <c r="DNC683" s="59"/>
      <c r="DND683" s="60"/>
      <c r="DNE683" s="94"/>
      <c r="DNF683" s="59"/>
      <c r="DNG683" s="60"/>
      <c r="DNH683" s="94"/>
      <c r="DNI683" s="59"/>
      <c r="DNJ683" s="60"/>
      <c r="DNK683" s="94"/>
      <c r="DNL683" s="59"/>
      <c r="DNM683" s="60"/>
      <c r="DNN683" s="94"/>
      <c r="DNO683" s="59"/>
      <c r="DNP683" s="60"/>
      <c r="DNQ683" s="94"/>
      <c r="DNR683" s="59"/>
      <c r="DNS683" s="60"/>
      <c r="DNT683" s="94"/>
      <c r="DNU683" s="59"/>
      <c r="DNV683" s="60"/>
      <c r="DNW683" s="94"/>
      <c r="DNX683" s="59"/>
      <c r="DNY683" s="60"/>
      <c r="DNZ683" s="94"/>
      <c r="DOA683" s="59"/>
      <c r="DOB683" s="60"/>
      <c r="DOC683" s="94"/>
      <c r="DOD683" s="59"/>
      <c r="DOE683" s="60"/>
      <c r="DOF683" s="94"/>
      <c r="DOG683" s="59"/>
      <c r="DOH683" s="60"/>
      <c r="DOI683" s="94"/>
      <c r="DOJ683" s="59"/>
      <c r="DOK683" s="60"/>
      <c r="DOL683" s="94"/>
      <c r="DOM683" s="59"/>
      <c r="DON683" s="60"/>
      <c r="DOO683" s="94"/>
      <c r="DOP683" s="59"/>
      <c r="DOQ683" s="60"/>
      <c r="DOR683" s="94"/>
      <c r="DOS683" s="59"/>
      <c r="DOT683" s="60"/>
      <c r="DOU683" s="94"/>
      <c r="DOV683" s="59"/>
      <c r="DOW683" s="60"/>
      <c r="DOX683" s="94"/>
      <c r="DOY683" s="59"/>
      <c r="DOZ683" s="60"/>
      <c r="DPA683" s="94"/>
      <c r="DPB683" s="59"/>
      <c r="DPC683" s="60"/>
      <c r="DPD683" s="94"/>
      <c r="DPE683" s="59"/>
      <c r="DPF683" s="60"/>
      <c r="DPG683" s="94"/>
      <c r="DPH683" s="59"/>
      <c r="DPI683" s="60"/>
      <c r="DPJ683" s="94"/>
      <c r="DPK683" s="59"/>
      <c r="DPL683" s="60"/>
      <c r="DPM683" s="94"/>
      <c r="DPN683" s="59"/>
      <c r="DPO683" s="60"/>
      <c r="DPP683" s="94"/>
      <c r="DPQ683" s="59"/>
      <c r="DPR683" s="60"/>
      <c r="DPS683" s="94"/>
      <c r="DPT683" s="59"/>
      <c r="DPU683" s="60"/>
      <c r="DPV683" s="94"/>
      <c r="DPW683" s="59"/>
      <c r="DPX683" s="60"/>
      <c r="DPY683" s="94"/>
      <c r="DPZ683" s="59"/>
      <c r="DQA683" s="60"/>
      <c r="DQB683" s="94"/>
      <c r="DQC683" s="59"/>
      <c r="DQD683" s="60"/>
      <c r="DQE683" s="94"/>
      <c r="DQF683" s="59"/>
      <c r="DQG683" s="60"/>
      <c r="DQH683" s="94"/>
      <c r="DQI683" s="59"/>
      <c r="DQJ683" s="60"/>
      <c r="DQK683" s="94"/>
      <c r="DQL683" s="59"/>
      <c r="DQM683" s="60"/>
      <c r="DQN683" s="94"/>
      <c r="DQO683" s="59"/>
      <c r="DQP683" s="60"/>
      <c r="DQQ683" s="94"/>
      <c r="DQR683" s="59"/>
      <c r="DQS683" s="60"/>
      <c r="DQT683" s="94"/>
      <c r="DQU683" s="59"/>
      <c r="DQV683" s="60"/>
      <c r="DQW683" s="94"/>
      <c r="DQX683" s="59"/>
      <c r="DQY683" s="60"/>
      <c r="DQZ683" s="94"/>
      <c r="DRA683" s="59"/>
      <c r="DRB683" s="60"/>
      <c r="DRC683" s="94"/>
      <c r="DRD683" s="59"/>
      <c r="DRE683" s="60"/>
      <c r="DRF683" s="94"/>
      <c r="DRG683" s="59"/>
      <c r="DRH683" s="60"/>
      <c r="DRI683" s="94"/>
      <c r="DRJ683" s="59"/>
      <c r="DRK683" s="60"/>
      <c r="DRL683" s="94"/>
      <c r="DRM683" s="59"/>
      <c r="DRN683" s="60"/>
      <c r="DRO683" s="94"/>
      <c r="DRP683" s="59"/>
      <c r="DRQ683" s="60"/>
      <c r="DRR683" s="94"/>
      <c r="DRS683" s="59"/>
      <c r="DRT683" s="60"/>
      <c r="DRU683" s="94"/>
      <c r="DRV683" s="59"/>
      <c r="DRW683" s="60"/>
      <c r="DRX683" s="94"/>
      <c r="DRY683" s="59"/>
      <c r="DRZ683" s="60"/>
      <c r="DSA683" s="94"/>
      <c r="DSB683" s="59"/>
      <c r="DSC683" s="60"/>
      <c r="DSD683" s="94"/>
      <c r="DSE683" s="59"/>
      <c r="DSF683" s="60"/>
      <c r="DSG683" s="94"/>
      <c r="DSH683" s="59"/>
      <c r="DSI683" s="60"/>
      <c r="DSJ683" s="94"/>
      <c r="DSK683" s="59"/>
      <c r="DSL683" s="60"/>
      <c r="DSM683" s="94"/>
      <c r="DSN683" s="59"/>
      <c r="DSO683" s="60"/>
      <c r="DSP683" s="94"/>
      <c r="DSQ683" s="59"/>
      <c r="DSR683" s="60"/>
      <c r="DSS683" s="94"/>
      <c r="DST683" s="59"/>
      <c r="DSU683" s="60"/>
      <c r="DSV683" s="94"/>
      <c r="DSW683" s="59"/>
      <c r="DSX683" s="60"/>
      <c r="DSY683" s="94"/>
      <c r="DSZ683" s="59"/>
      <c r="DTA683" s="60"/>
      <c r="DTB683" s="94"/>
      <c r="DTC683" s="59"/>
      <c r="DTD683" s="60"/>
      <c r="DTE683" s="94"/>
      <c r="DTF683" s="59"/>
      <c r="DTG683" s="60"/>
      <c r="DTH683" s="94"/>
      <c r="DTI683" s="59"/>
      <c r="DTJ683" s="60"/>
      <c r="DTK683" s="94"/>
      <c r="DTL683" s="59"/>
      <c r="DTM683" s="60"/>
      <c r="DTN683" s="94"/>
      <c r="DTO683" s="59"/>
      <c r="DTP683" s="60"/>
      <c r="DTQ683" s="94"/>
      <c r="DTR683" s="59"/>
      <c r="DTS683" s="60"/>
      <c r="DTT683" s="94"/>
      <c r="DTU683" s="59"/>
      <c r="DTV683" s="60"/>
      <c r="DTW683" s="94"/>
      <c r="DTX683" s="59"/>
      <c r="DTY683" s="60"/>
      <c r="DTZ683" s="94"/>
      <c r="DUA683" s="59"/>
      <c r="DUB683" s="60"/>
      <c r="DUC683" s="94"/>
      <c r="DUD683" s="59"/>
      <c r="DUE683" s="60"/>
      <c r="DUF683" s="94"/>
      <c r="DUG683" s="59"/>
      <c r="DUH683" s="60"/>
      <c r="DUI683" s="94"/>
      <c r="DUJ683" s="59"/>
      <c r="DUK683" s="60"/>
      <c r="DUL683" s="94"/>
      <c r="DUM683" s="59"/>
      <c r="DUN683" s="60"/>
      <c r="DUO683" s="94"/>
      <c r="DUP683" s="59"/>
      <c r="DUQ683" s="60"/>
      <c r="DUR683" s="94"/>
      <c r="DUS683" s="59"/>
      <c r="DUT683" s="60"/>
      <c r="DUU683" s="94"/>
      <c r="DUV683" s="59"/>
      <c r="DUW683" s="60"/>
      <c r="DUX683" s="94"/>
      <c r="DUY683" s="59"/>
      <c r="DUZ683" s="60"/>
      <c r="DVA683" s="94"/>
      <c r="DVB683" s="59"/>
      <c r="DVC683" s="60"/>
      <c r="DVD683" s="94"/>
      <c r="DVE683" s="59"/>
      <c r="DVF683" s="60"/>
      <c r="DVG683" s="94"/>
      <c r="DVH683" s="59"/>
      <c r="DVI683" s="60"/>
      <c r="DVJ683" s="94"/>
      <c r="DVK683" s="59"/>
      <c r="DVL683" s="60"/>
      <c r="DVM683" s="94"/>
      <c r="DVN683" s="59"/>
      <c r="DVO683" s="60"/>
      <c r="DVP683" s="94"/>
      <c r="DVQ683" s="59"/>
      <c r="DVR683" s="60"/>
      <c r="DVS683" s="94"/>
      <c r="DVT683" s="59"/>
      <c r="DVU683" s="60"/>
      <c r="DVV683" s="94"/>
      <c r="DVW683" s="59"/>
      <c r="DVX683" s="60"/>
      <c r="DVY683" s="94"/>
      <c r="DVZ683" s="59"/>
      <c r="DWA683" s="60"/>
      <c r="DWB683" s="94"/>
      <c r="DWC683" s="59"/>
      <c r="DWD683" s="60"/>
      <c r="DWE683" s="94"/>
      <c r="DWF683" s="59"/>
      <c r="DWG683" s="60"/>
      <c r="DWH683" s="94"/>
      <c r="DWI683" s="59"/>
      <c r="DWJ683" s="60"/>
      <c r="DWK683" s="94"/>
      <c r="DWL683" s="59"/>
      <c r="DWM683" s="60"/>
      <c r="DWN683" s="94"/>
      <c r="DWO683" s="59"/>
      <c r="DWP683" s="60"/>
      <c r="DWQ683" s="94"/>
      <c r="DWR683" s="59"/>
      <c r="DWS683" s="60"/>
      <c r="DWT683" s="94"/>
      <c r="DWU683" s="59"/>
      <c r="DWV683" s="60"/>
      <c r="DWW683" s="94"/>
      <c r="DWX683" s="59"/>
      <c r="DWY683" s="60"/>
      <c r="DWZ683" s="94"/>
      <c r="DXA683" s="59"/>
      <c r="DXB683" s="60"/>
      <c r="DXC683" s="94"/>
      <c r="DXD683" s="59"/>
      <c r="DXE683" s="60"/>
      <c r="DXF683" s="94"/>
      <c r="DXG683" s="59"/>
      <c r="DXH683" s="60"/>
      <c r="DXI683" s="94"/>
      <c r="DXJ683" s="59"/>
      <c r="DXK683" s="60"/>
      <c r="DXL683" s="94"/>
      <c r="DXM683" s="59"/>
      <c r="DXN683" s="60"/>
      <c r="DXO683" s="94"/>
      <c r="DXP683" s="59"/>
      <c r="DXQ683" s="60"/>
      <c r="DXR683" s="94"/>
      <c r="DXS683" s="59"/>
      <c r="DXT683" s="60"/>
      <c r="DXU683" s="94"/>
      <c r="DXV683" s="59"/>
      <c r="DXW683" s="60"/>
      <c r="DXX683" s="94"/>
      <c r="DXY683" s="59"/>
      <c r="DXZ683" s="60"/>
      <c r="DYA683" s="94"/>
      <c r="DYB683" s="59"/>
      <c r="DYC683" s="60"/>
      <c r="DYD683" s="94"/>
      <c r="DYE683" s="59"/>
      <c r="DYF683" s="60"/>
      <c r="DYG683" s="94"/>
      <c r="DYH683" s="59"/>
      <c r="DYI683" s="60"/>
      <c r="DYJ683" s="94"/>
      <c r="DYK683" s="59"/>
      <c r="DYL683" s="60"/>
      <c r="DYM683" s="94"/>
      <c r="DYN683" s="59"/>
      <c r="DYO683" s="60"/>
      <c r="DYP683" s="94"/>
      <c r="DYQ683" s="59"/>
      <c r="DYR683" s="60"/>
      <c r="DYS683" s="94"/>
      <c r="DYT683" s="59"/>
      <c r="DYU683" s="60"/>
      <c r="DYV683" s="94"/>
      <c r="DYW683" s="59"/>
      <c r="DYX683" s="60"/>
      <c r="DYY683" s="94"/>
      <c r="DYZ683" s="59"/>
      <c r="DZA683" s="60"/>
      <c r="DZB683" s="94"/>
      <c r="DZC683" s="59"/>
      <c r="DZD683" s="60"/>
      <c r="DZE683" s="94"/>
      <c r="DZF683" s="59"/>
      <c r="DZG683" s="60"/>
      <c r="DZH683" s="94"/>
      <c r="DZI683" s="59"/>
      <c r="DZJ683" s="60"/>
      <c r="DZK683" s="94"/>
      <c r="DZL683" s="59"/>
      <c r="DZM683" s="60"/>
      <c r="DZN683" s="94"/>
      <c r="DZO683" s="59"/>
      <c r="DZP683" s="60"/>
      <c r="DZQ683" s="94"/>
      <c r="DZR683" s="59"/>
      <c r="DZS683" s="60"/>
      <c r="DZT683" s="94"/>
      <c r="DZU683" s="59"/>
      <c r="DZV683" s="60"/>
      <c r="DZW683" s="94"/>
      <c r="DZX683" s="59"/>
      <c r="DZY683" s="60"/>
      <c r="DZZ683" s="94"/>
      <c r="EAA683" s="59"/>
      <c r="EAB683" s="60"/>
      <c r="EAC683" s="94"/>
      <c r="EAD683" s="59"/>
      <c r="EAE683" s="60"/>
      <c r="EAF683" s="94"/>
      <c r="EAG683" s="59"/>
      <c r="EAH683" s="60"/>
      <c r="EAI683" s="94"/>
      <c r="EAJ683" s="59"/>
      <c r="EAK683" s="60"/>
      <c r="EAL683" s="94"/>
      <c r="EAM683" s="59"/>
      <c r="EAN683" s="60"/>
      <c r="EAO683" s="94"/>
      <c r="EAP683" s="59"/>
      <c r="EAQ683" s="60"/>
      <c r="EAR683" s="94"/>
      <c r="EAS683" s="59"/>
      <c r="EAT683" s="60"/>
      <c r="EAU683" s="94"/>
      <c r="EAV683" s="59"/>
      <c r="EAW683" s="60"/>
      <c r="EAX683" s="94"/>
      <c r="EAY683" s="59"/>
      <c r="EAZ683" s="60"/>
      <c r="EBA683" s="94"/>
      <c r="EBB683" s="59"/>
      <c r="EBC683" s="60"/>
      <c r="EBD683" s="94"/>
      <c r="EBE683" s="59"/>
      <c r="EBF683" s="60"/>
      <c r="EBG683" s="94"/>
      <c r="EBH683" s="59"/>
      <c r="EBI683" s="60"/>
      <c r="EBJ683" s="94"/>
      <c r="EBK683" s="59"/>
      <c r="EBL683" s="60"/>
      <c r="EBM683" s="94"/>
      <c r="EBN683" s="59"/>
      <c r="EBO683" s="60"/>
      <c r="EBP683" s="94"/>
      <c r="EBQ683" s="59"/>
      <c r="EBR683" s="60"/>
      <c r="EBS683" s="94"/>
      <c r="EBT683" s="59"/>
      <c r="EBU683" s="60"/>
      <c r="EBV683" s="94"/>
      <c r="EBW683" s="59"/>
      <c r="EBX683" s="60"/>
      <c r="EBY683" s="94"/>
      <c r="EBZ683" s="59"/>
      <c r="ECA683" s="60"/>
      <c r="ECB683" s="94"/>
      <c r="ECC683" s="59"/>
      <c r="ECD683" s="60"/>
      <c r="ECE683" s="94"/>
      <c r="ECF683" s="59"/>
      <c r="ECG683" s="60"/>
      <c r="ECH683" s="94"/>
      <c r="ECI683" s="59"/>
      <c r="ECJ683" s="60"/>
      <c r="ECK683" s="94"/>
      <c r="ECL683" s="59"/>
      <c r="ECM683" s="60"/>
      <c r="ECN683" s="94"/>
      <c r="ECO683" s="59"/>
      <c r="ECP683" s="60"/>
      <c r="ECQ683" s="94"/>
      <c r="ECR683" s="59"/>
      <c r="ECS683" s="60"/>
      <c r="ECT683" s="94"/>
      <c r="ECU683" s="59"/>
      <c r="ECV683" s="60"/>
      <c r="ECW683" s="94"/>
      <c r="ECX683" s="59"/>
      <c r="ECY683" s="60"/>
      <c r="ECZ683" s="94"/>
      <c r="EDA683" s="59"/>
      <c r="EDB683" s="60"/>
      <c r="EDC683" s="94"/>
      <c r="EDD683" s="59"/>
      <c r="EDE683" s="60"/>
      <c r="EDF683" s="94"/>
      <c r="EDG683" s="59"/>
      <c r="EDH683" s="60"/>
      <c r="EDI683" s="94"/>
      <c r="EDJ683" s="59"/>
      <c r="EDK683" s="60"/>
      <c r="EDL683" s="94"/>
      <c r="EDM683" s="59"/>
      <c r="EDN683" s="60"/>
      <c r="EDO683" s="94"/>
      <c r="EDP683" s="59"/>
      <c r="EDQ683" s="60"/>
      <c r="EDR683" s="94"/>
      <c r="EDS683" s="59"/>
      <c r="EDT683" s="60"/>
      <c r="EDU683" s="94"/>
      <c r="EDV683" s="59"/>
      <c r="EDW683" s="60"/>
      <c r="EDX683" s="94"/>
      <c r="EDY683" s="59"/>
      <c r="EDZ683" s="60"/>
      <c r="EEA683" s="94"/>
      <c r="EEB683" s="59"/>
      <c r="EEC683" s="60"/>
      <c r="EED683" s="94"/>
      <c r="EEE683" s="59"/>
      <c r="EEF683" s="60"/>
      <c r="EEG683" s="94"/>
      <c r="EEH683" s="59"/>
      <c r="EEI683" s="60"/>
      <c r="EEJ683" s="94"/>
      <c r="EEK683" s="59"/>
      <c r="EEL683" s="60"/>
      <c r="EEM683" s="94"/>
      <c r="EEN683" s="59"/>
      <c r="EEO683" s="60"/>
      <c r="EEP683" s="94"/>
      <c r="EEQ683" s="59"/>
      <c r="EER683" s="60"/>
      <c r="EES683" s="94"/>
      <c r="EET683" s="59"/>
      <c r="EEU683" s="60"/>
      <c r="EEV683" s="94"/>
      <c r="EEW683" s="59"/>
      <c r="EEX683" s="60"/>
      <c r="EEY683" s="94"/>
      <c r="EEZ683" s="59"/>
      <c r="EFA683" s="60"/>
      <c r="EFB683" s="94"/>
      <c r="EFC683" s="59"/>
      <c r="EFD683" s="60"/>
      <c r="EFE683" s="94"/>
      <c r="EFF683" s="59"/>
      <c r="EFG683" s="60"/>
      <c r="EFH683" s="94"/>
      <c r="EFI683" s="59"/>
      <c r="EFJ683" s="60"/>
      <c r="EFK683" s="94"/>
      <c r="EFL683" s="59"/>
      <c r="EFM683" s="60"/>
      <c r="EFN683" s="94"/>
      <c r="EFO683" s="59"/>
      <c r="EFP683" s="60"/>
      <c r="EFQ683" s="94"/>
      <c r="EFR683" s="59"/>
      <c r="EFS683" s="60"/>
      <c r="EFT683" s="94"/>
      <c r="EFU683" s="59"/>
      <c r="EFV683" s="60"/>
      <c r="EFW683" s="94"/>
      <c r="EFX683" s="59"/>
      <c r="EFY683" s="60"/>
      <c r="EFZ683" s="94"/>
      <c r="EGA683" s="59"/>
      <c r="EGB683" s="60"/>
      <c r="EGC683" s="94"/>
      <c r="EGD683" s="59"/>
      <c r="EGE683" s="60"/>
      <c r="EGF683" s="94"/>
      <c r="EGG683" s="59"/>
      <c r="EGH683" s="60"/>
      <c r="EGI683" s="94"/>
      <c r="EGJ683" s="59"/>
      <c r="EGK683" s="60"/>
      <c r="EGL683" s="94"/>
      <c r="EGM683" s="59"/>
      <c r="EGN683" s="60"/>
      <c r="EGO683" s="94"/>
      <c r="EGP683" s="59"/>
      <c r="EGQ683" s="60"/>
      <c r="EGR683" s="94"/>
      <c r="EGS683" s="59"/>
      <c r="EGT683" s="60"/>
      <c r="EGU683" s="94"/>
      <c r="EGV683" s="59"/>
      <c r="EGW683" s="60"/>
      <c r="EGX683" s="94"/>
      <c r="EGY683" s="59"/>
      <c r="EGZ683" s="60"/>
      <c r="EHA683" s="94"/>
      <c r="EHB683" s="59"/>
      <c r="EHC683" s="60"/>
      <c r="EHD683" s="94"/>
      <c r="EHE683" s="59"/>
      <c r="EHF683" s="60"/>
      <c r="EHG683" s="94"/>
      <c r="EHH683" s="59"/>
      <c r="EHI683" s="60"/>
      <c r="EHJ683" s="94"/>
      <c r="EHK683" s="59"/>
      <c r="EHL683" s="60"/>
      <c r="EHM683" s="94"/>
      <c r="EHN683" s="59"/>
      <c r="EHO683" s="60"/>
      <c r="EHP683" s="94"/>
      <c r="EHQ683" s="59"/>
      <c r="EHR683" s="60"/>
      <c r="EHS683" s="94"/>
      <c r="EHT683" s="59"/>
      <c r="EHU683" s="60"/>
      <c r="EHV683" s="94"/>
      <c r="EHW683" s="59"/>
      <c r="EHX683" s="60"/>
      <c r="EHY683" s="94"/>
      <c r="EHZ683" s="59"/>
      <c r="EIA683" s="60"/>
      <c r="EIB683" s="94"/>
      <c r="EIC683" s="59"/>
      <c r="EID683" s="60"/>
      <c r="EIE683" s="94"/>
      <c r="EIF683" s="59"/>
      <c r="EIG683" s="60"/>
      <c r="EIH683" s="94"/>
      <c r="EII683" s="59"/>
      <c r="EIJ683" s="60"/>
      <c r="EIK683" s="94"/>
      <c r="EIL683" s="59"/>
      <c r="EIM683" s="60"/>
      <c r="EIN683" s="94"/>
      <c r="EIO683" s="59"/>
      <c r="EIP683" s="60"/>
      <c r="EIQ683" s="94"/>
      <c r="EIR683" s="59"/>
      <c r="EIS683" s="60"/>
      <c r="EIT683" s="94"/>
      <c r="EIU683" s="59"/>
      <c r="EIV683" s="60"/>
      <c r="EIW683" s="94"/>
      <c r="EIX683" s="59"/>
      <c r="EIY683" s="60"/>
      <c r="EIZ683" s="94"/>
      <c r="EJA683" s="59"/>
      <c r="EJB683" s="60"/>
      <c r="EJC683" s="94"/>
      <c r="EJD683" s="59"/>
      <c r="EJE683" s="60"/>
      <c r="EJF683" s="94"/>
      <c r="EJG683" s="59"/>
      <c r="EJH683" s="60"/>
      <c r="EJI683" s="94"/>
      <c r="EJJ683" s="59"/>
      <c r="EJK683" s="60"/>
      <c r="EJL683" s="94"/>
      <c r="EJM683" s="59"/>
      <c r="EJN683" s="60"/>
      <c r="EJO683" s="94"/>
      <c r="EJP683" s="59"/>
      <c r="EJQ683" s="60"/>
      <c r="EJR683" s="94"/>
      <c r="EJS683" s="59"/>
      <c r="EJT683" s="60"/>
      <c r="EJU683" s="94"/>
      <c r="EJV683" s="59"/>
      <c r="EJW683" s="60"/>
      <c r="EJX683" s="94"/>
      <c r="EJY683" s="59"/>
      <c r="EJZ683" s="60"/>
      <c r="EKA683" s="94"/>
      <c r="EKB683" s="59"/>
      <c r="EKC683" s="60"/>
      <c r="EKD683" s="94"/>
      <c r="EKE683" s="59"/>
      <c r="EKF683" s="60"/>
      <c r="EKG683" s="94"/>
      <c r="EKH683" s="59"/>
      <c r="EKI683" s="60"/>
      <c r="EKJ683" s="94"/>
      <c r="EKK683" s="59"/>
      <c r="EKL683" s="60"/>
      <c r="EKM683" s="94"/>
      <c r="EKN683" s="59"/>
      <c r="EKO683" s="60"/>
      <c r="EKP683" s="94"/>
      <c r="EKQ683" s="59"/>
      <c r="EKR683" s="60"/>
      <c r="EKS683" s="94"/>
      <c r="EKT683" s="59"/>
      <c r="EKU683" s="60"/>
      <c r="EKV683" s="94"/>
      <c r="EKW683" s="59"/>
      <c r="EKX683" s="60"/>
      <c r="EKY683" s="94"/>
      <c r="EKZ683" s="59"/>
      <c r="ELA683" s="60"/>
      <c r="ELB683" s="94"/>
      <c r="ELC683" s="59"/>
      <c r="ELD683" s="60"/>
      <c r="ELE683" s="94"/>
      <c r="ELF683" s="59"/>
      <c r="ELG683" s="60"/>
      <c r="ELH683" s="94"/>
      <c r="ELI683" s="59"/>
      <c r="ELJ683" s="60"/>
      <c r="ELK683" s="94"/>
      <c r="ELL683" s="59"/>
      <c r="ELM683" s="60"/>
      <c r="ELN683" s="94"/>
      <c r="ELO683" s="59"/>
      <c r="ELP683" s="60"/>
      <c r="ELQ683" s="94"/>
      <c r="ELR683" s="59"/>
      <c r="ELS683" s="60"/>
      <c r="ELT683" s="94"/>
      <c r="ELU683" s="59"/>
      <c r="ELV683" s="60"/>
      <c r="ELW683" s="94"/>
      <c r="ELX683" s="59"/>
      <c r="ELY683" s="60"/>
      <c r="ELZ683" s="94"/>
      <c r="EMA683" s="59"/>
      <c r="EMB683" s="60"/>
      <c r="EMC683" s="94"/>
      <c r="EMD683" s="59"/>
      <c r="EME683" s="60"/>
      <c r="EMF683" s="94"/>
      <c r="EMG683" s="59"/>
      <c r="EMH683" s="60"/>
      <c r="EMI683" s="94"/>
      <c r="EMJ683" s="59"/>
      <c r="EMK683" s="60"/>
      <c r="EML683" s="94"/>
      <c r="EMM683" s="59"/>
      <c r="EMN683" s="60"/>
      <c r="EMO683" s="94"/>
      <c r="EMP683" s="59"/>
      <c r="EMQ683" s="60"/>
      <c r="EMR683" s="94"/>
      <c r="EMS683" s="59"/>
      <c r="EMT683" s="60"/>
      <c r="EMU683" s="94"/>
      <c r="EMV683" s="59"/>
      <c r="EMW683" s="60"/>
      <c r="EMX683" s="94"/>
      <c r="EMY683" s="59"/>
      <c r="EMZ683" s="60"/>
      <c r="ENA683" s="94"/>
      <c r="ENB683" s="59"/>
      <c r="ENC683" s="60"/>
      <c r="END683" s="94"/>
      <c r="ENE683" s="59"/>
      <c r="ENF683" s="60"/>
      <c r="ENG683" s="94"/>
      <c r="ENH683" s="59"/>
      <c r="ENI683" s="60"/>
      <c r="ENJ683" s="94"/>
      <c r="ENK683" s="59"/>
      <c r="ENL683" s="60"/>
      <c r="ENM683" s="94"/>
      <c r="ENN683" s="59"/>
      <c r="ENO683" s="60"/>
      <c r="ENP683" s="94"/>
      <c r="ENQ683" s="59"/>
      <c r="ENR683" s="60"/>
      <c r="ENS683" s="94"/>
      <c r="ENT683" s="59"/>
      <c r="ENU683" s="60"/>
      <c r="ENV683" s="94"/>
      <c r="ENW683" s="59"/>
      <c r="ENX683" s="60"/>
      <c r="ENY683" s="94"/>
      <c r="ENZ683" s="59"/>
      <c r="EOA683" s="60"/>
      <c r="EOB683" s="94"/>
      <c r="EOC683" s="59"/>
      <c r="EOD683" s="60"/>
      <c r="EOE683" s="94"/>
      <c r="EOF683" s="59"/>
      <c r="EOG683" s="60"/>
      <c r="EOH683" s="94"/>
      <c r="EOI683" s="59"/>
      <c r="EOJ683" s="60"/>
      <c r="EOK683" s="94"/>
      <c r="EOL683" s="59"/>
      <c r="EOM683" s="60"/>
      <c r="EON683" s="94"/>
      <c r="EOO683" s="59"/>
      <c r="EOP683" s="60"/>
      <c r="EOQ683" s="94"/>
      <c r="EOR683" s="59"/>
      <c r="EOS683" s="60"/>
      <c r="EOT683" s="94"/>
      <c r="EOU683" s="59"/>
      <c r="EOV683" s="60"/>
      <c r="EOW683" s="94"/>
      <c r="EOX683" s="59"/>
      <c r="EOY683" s="60"/>
      <c r="EOZ683" s="94"/>
      <c r="EPA683" s="59"/>
      <c r="EPB683" s="60"/>
      <c r="EPC683" s="94"/>
      <c r="EPD683" s="59"/>
      <c r="EPE683" s="60"/>
      <c r="EPF683" s="94"/>
      <c r="EPG683" s="59"/>
      <c r="EPH683" s="60"/>
      <c r="EPI683" s="94"/>
      <c r="EPJ683" s="59"/>
      <c r="EPK683" s="60"/>
      <c r="EPL683" s="94"/>
      <c r="EPM683" s="59"/>
      <c r="EPN683" s="60"/>
      <c r="EPO683" s="94"/>
      <c r="EPP683" s="59"/>
      <c r="EPQ683" s="60"/>
      <c r="EPR683" s="94"/>
      <c r="EPS683" s="59"/>
      <c r="EPT683" s="60"/>
      <c r="EPU683" s="94"/>
      <c r="EPV683" s="59"/>
      <c r="EPW683" s="60"/>
      <c r="EPX683" s="94"/>
      <c r="EPY683" s="59"/>
      <c r="EPZ683" s="60"/>
      <c r="EQA683" s="94"/>
      <c r="EQB683" s="59"/>
      <c r="EQC683" s="60"/>
      <c r="EQD683" s="94"/>
      <c r="EQE683" s="59"/>
      <c r="EQF683" s="60"/>
      <c r="EQG683" s="94"/>
      <c r="EQH683" s="59"/>
      <c r="EQI683" s="60"/>
      <c r="EQJ683" s="94"/>
      <c r="EQK683" s="59"/>
      <c r="EQL683" s="60"/>
      <c r="EQM683" s="94"/>
      <c r="EQN683" s="59"/>
      <c r="EQO683" s="60"/>
      <c r="EQP683" s="94"/>
      <c r="EQQ683" s="59"/>
      <c r="EQR683" s="60"/>
      <c r="EQS683" s="94"/>
      <c r="EQT683" s="59"/>
      <c r="EQU683" s="60"/>
      <c r="EQV683" s="94"/>
      <c r="EQW683" s="59"/>
      <c r="EQX683" s="60"/>
      <c r="EQY683" s="94"/>
      <c r="EQZ683" s="59"/>
      <c r="ERA683" s="60"/>
      <c r="ERB683" s="94"/>
      <c r="ERC683" s="59"/>
      <c r="ERD683" s="60"/>
      <c r="ERE683" s="94"/>
      <c r="ERF683" s="59"/>
      <c r="ERG683" s="60"/>
      <c r="ERH683" s="94"/>
      <c r="ERI683" s="59"/>
      <c r="ERJ683" s="60"/>
      <c r="ERK683" s="94"/>
      <c r="ERL683" s="59"/>
      <c r="ERM683" s="60"/>
      <c r="ERN683" s="94"/>
      <c r="ERO683" s="59"/>
      <c r="ERP683" s="60"/>
      <c r="ERQ683" s="94"/>
      <c r="ERR683" s="59"/>
      <c r="ERS683" s="60"/>
      <c r="ERT683" s="94"/>
      <c r="ERU683" s="59"/>
      <c r="ERV683" s="60"/>
      <c r="ERW683" s="94"/>
      <c r="ERX683" s="59"/>
      <c r="ERY683" s="60"/>
      <c r="ERZ683" s="94"/>
      <c r="ESA683" s="59"/>
      <c r="ESB683" s="60"/>
      <c r="ESC683" s="94"/>
      <c r="ESD683" s="59"/>
      <c r="ESE683" s="60"/>
      <c r="ESF683" s="94"/>
      <c r="ESG683" s="59"/>
      <c r="ESH683" s="60"/>
      <c r="ESI683" s="94"/>
      <c r="ESJ683" s="59"/>
      <c r="ESK683" s="60"/>
      <c r="ESL683" s="94"/>
      <c r="ESM683" s="59"/>
      <c r="ESN683" s="60"/>
      <c r="ESO683" s="94"/>
      <c r="ESP683" s="59"/>
      <c r="ESQ683" s="60"/>
      <c r="ESR683" s="94"/>
      <c r="ESS683" s="59"/>
      <c r="EST683" s="60"/>
      <c r="ESU683" s="94"/>
      <c r="ESV683" s="59"/>
      <c r="ESW683" s="60"/>
      <c r="ESX683" s="94"/>
      <c r="ESY683" s="59"/>
      <c r="ESZ683" s="60"/>
      <c r="ETA683" s="94"/>
      <c r="ETB683" s="59"/>
      <c r="ETC683" s="60"/>
      <c r="ETD683" s="94"/>
      <c r="ETE683" s="59"/>
      <c r="ETF683" s="60"/>
      <c r="ETG683" s="94"/>
      <c r="ETH683" s="59"/>
      <c r="ETI683" s="60"/>
      <c r="ETJ683" s="94"/>
      <c r="ETK683" s="59"/>
      <c r="ETL683" s="60"/>
      <c r="ETM683" s="94"/>
      <c r="ETN683" s="59"/>
      <c r="ETO683" s="60"/>
      <c r="ETP683" s="94"/>
      <c r="ETQ683" s="59"/>
      <c r="ETR683" s="60"/>
      <c r="ETS683" s="94"/>
      <c r="ETT683" s="59"/>
      <c r="ETU683" s="60"/>
      <c r="ETV683" s="94"/>
      <c r="ETW683" s="59"/>
      <c r="ETX683" s="60"/>
      <c r="ETY683" s="94"/>
      <c r="ETZ683" s="59"/>
      <c r="EUA683" s="60"/>
      <c r="EUB683" s="94"/>
      <c r="EUC683" s="59"/>
      <c r="EUD683" s="60"/>
      <c r="EUE683" s="94"/>
      <c r="EUF683" s="59"/>
      <c r="EUG683" s="60"/>
      <c r="EUH683" s="94"/>
      <c r="EUI683" s="59"/>
      <c r="EUJ683" s="60"/>
      <c r="EUK683" s="94"/>
      <c r="EUL683" s="59"/>
      <c r="EUM683" s="60"/>
      <c r="EUN683" s="94"/>
      <c r="EUO683" s="59"/>
      <c r="EUP683" s="60"/>
      <c r="EUQ683" s="94"/>
      <c r="EUR683" s="59"/>
      <c r="EUS683" s="60"/>
      <c r="EUT683" s="94"/>
      <c r="EUU683" s="59"/>
      <c r="EUV683" s="60"/>
      <c r="EUW683" s="94"/>
      <c r="EUX683" s="59"/>
      <c r="EUY683" s="60"/>
      <c r="EUZ683" s="94"/>
      <c r="EVA683" s="59"/>
      <c r="EVB683" s="60"/>
      <c r="EVC683" s="94"/>
      <c r="EVD683" s="59"/>
      <c r="EVE683" s="60"/>
      <c r="EVF683" s="94"/>
      <c r="EVG683" s="59"/>
      <c r="EVH683" s="60"/>
      <c r="EVI683" s="94"/>
      <c r="EVJ683" s="59"/>
      <c r="EVK683" s="60"/>
      <c r="EVL683" s="94"/>
      <c r="EVM683" s="59"/>
      <c r="EVN683" s="60"/>
      <c r="EVO683" s="94"/>
      <c r="EVP683" s="59"/>
      <c r="EVQ683" s="60"/>
      <c r="EVR683" s="94"/>
      <c r="EVS683" s="59"/>
      <c r="EVT683" s="60"/>
      <c r="EVU683" s="94"/>
      <c r="EVV683" s="59"/>
      <c r="EVW683" s="60"/>
      <c r="EVX683" s="94"/>
      <c r="EVY683" s="59"/>
      <c r="EVZ683" s="60"/>
      <c r="EWA683" s="94"/>
      <c r="EWB683" s="59"/>
      <c r="EWC683" s="60"/>
      <c r="EWD683" s="94"/>
      <c r="EWE683" s="59"/>
      <c r="EWF683" s="60"/>
      <c r="EWG683" s="94"/>
      <c r="EWH683" s="59"/>
      <c r="EWI683" s="60"/>
      <c r="EWJ683" s="94"/>
      <c r="EWK683" s="59"/>
      <c r="EWL683" s="60"/>
      <c r="EWM683" s="94"/>
      <c r="EWN683" s="59"/>
      <c r="EWO683" s="60"/>
      <c r="EWP683" s="94"/>
      <c r="EWQ683" s="59"/>
      <c r="EWR683" s="60"/>
      <c r="EWS683" s="94"/>
      <c r="EWT683" s="59"/>
      <c r="EWU683" s="60"/>
      <c r="EWV683" s="94"/>
      <c r="EWW683" s="59"/>
      <c r="EWX683" s="60"/>
      <c r="EWY683" s="94"/>
      <c r="EWZ683" s="59"/>
      <c r="EXA683" s="60"/>
      <c r="EXB683" s="94"/>
      <c r="EXC683" s="59"/>
      <c r="EXD683" s="60"/>
      <c r="EXE683" s="94"/>
      <c r="EXF683" s="59"/>
      <c r="EXG683" s="60"/>
      <c r="EXH683" s="94"/>
      <c r="EXI683" s="59"/>
      <c r="EXJ683" s="60"/>
      <c r="EXK683" s="94"/>
      <c r="EXL683" s="59"/>
      <c r="EXM683" s="60"/>
      <c r="EXN683" s="94"/>
      <c r="EXO683" s="59"/>
      <c r="EXP683" s="60"/>
      <c r="EXQ683" s="94"/>
      <c r="EXR683" s="59"/>
      <c r="EXS683" s="60"/>
      <c r="EXT683" s="94"/>
      <c r="EXU683" s="59"/>
      <c r="EXV683" s="60"/>
      <c r="EXW683" s="94"/>
      <c r="EXX683" s="59"/>
      <c r="EXY683" s="60"/>
      <c r="EXZ683" s="94"/>
      <c r="EYA683" s="59"/>
      <c r="EYB683" s="60"/>
      <c r="EYC683" s="94"/>
      <c r="EYD683" s="59"/>
      <c r="EYE683" s="60"/>
      <c r="EYF683" s="94"/>
      <c r="EYG683" s="59"/>
      <c r="EYH683" s="60"/>
      <c r="EYI683" s="94"/>
      <c r="EYJ683" s="59"/>
      <c r="EYK683" s="60"/>
      <c r="EYL683" s="94"/>
      <c r="EYM683" s="59"/>
      <c r="EYN683" s="60"/>
      <c r="EYO683" s="94"/>
      <c r="EYP683" s="59"/>
      <c r="EYQ683" s="60"/>
      <c r="EYR683" s="94"/>
      <c r="EYS683" s="59"/>
      <c r="EYT683" s="60"/>
      <c r="EYU683" s="94"/>
      <c r="EYV683" s="59"/>
      <c r="EYW683" s="60"/>
      <c r="EYX683" s="94"/>
      <c r="EYY683" s="59"/>
      <c r="EYZ683" s="60"/>
      <c r="EZA683" s="94"/>
      <c r="EZB683" s="59"/>
      <c r="EZC683" s="60"/>
      <c r="EZD683" s="94"/>
      <c r="EZE683" s="59"/>
      <c r="EZF683" s="60"/>
      <c r="EZG683" s="94"/>
      <c r="EZH683" s="59"/>
      <c r="EZI683" s="60"/>
      <c r="EZJ683" s="94"/>
      <c r="EZK683" s="59"/>
      <c r="EZL683" s="60"/>
      <c r="EZM683" s="94"/>
      <c r="EZN683" s="59"/>
      <c r="EZO683" s="60"/>
      <c r="EZP683" s="94"/>
      <c r="EZQ683" s="59"/>
      <c r="EZR683" s="60"/>
      <c r="EZS683" s="94"/>
      <c r="EZT683" s="59"/>
      <c r="EZU683" s="60"/>
      <c r="EZV683" s="94"/>
      <c r="EZW683" s="59"/>
      <c r="EZX683" s="60"/>
      <c r="EZY683" s="94"/>
      <c r="EZZ683" s="59"/>
      <c r="FAA683" s="60"/>
      <c r="FAB683" s="94"/>
      <c r="FAC683" s="59"/>
      <c r="FAD683" s="60"/>
      <c r="FAE683" s="94"/>
      <c r="FAF683" s="59"/>
      <c r="FAG683" s="60"/>
      <c r="FAH683" s="94"/>
      <c r="FAI683" s="59"/>
      <c r="FAJ683" s="60"/>
      <c r="FAK683" s="94"/>
      <c r="FAL683" s="59"/>
      <c r="FAM683" s="60"/>
      <c r="FAN683" s="94"/>
      <c r="FAO683" s="59"/>
      <c r="FAP683" s="60"/>
      <c r="FAQ683" s="94"/>
      <c r="FAR683" s="59"/>
      <c r="FAS683" s="60"/>
      <c r="FAT683" s="94"/>
      <c r="FAU683" s="59"/>
      <c r="FAV683" s="60"/>
      <c r="FAW683" s="94"/>
      <c r="FAX683" s="59"/>
      <c r="FAY683" s="60"/>
      <c r="FAZ683" s="94"/>
      <c r="FBA683" s="59"/>
      <c r="FBB683" s="60"/>
      <c r="FBC683" s="94"/>
      <c r="FBD683" s="59"/>
      <c r="FBE683" s="60"/>
      <c r="FBF683" s="94"/>
      <c r="FBG683" s="59"/>
      <c r="FBH683" s="60"/>
      <c r="FBI683" s="94"/>
      <c r="FBJ683" s="59"/>
      <c r="FBK683" s="60"/>
      <c r="FBL683" s="94"/>
      <c r="FBM683" s="59"/>
      <c r="FBN683" s="60"/>
      <c r="FBO683" s="94"/>
      <c r="FBP683" s="59"/>
      <c r="FBQ683" s="60"/>
      <c r="FBR683" s="94"/>
      <c r="FBS683" s="59"/>
      <c r="FBT683" s="60"/>
      <c r="FBU683" s="94"/>
      <c r="FBV683" s="59"/>
      <c r="FBW683" s="60"/>
      <c r="FBX683" s="94"/>
      <c r="FBY683" s="59"/>
      <c r="FBZ683" s="60"/>
      <c r="FCA683" s="94"/>
      <c r="FCB683" s="59"/>
      <c r="FCC683" s="60"/>
      <c r="FCD683" s="94"/>
      <c r="FCE683" s="59"/>
      <c r="FCF683" s="60"/>
      <c r="FCG683" s="94"/>
      <c r="FCH683" s="59"/>
      <c r="FCI683" s="60"/>
      <c r="FCJ683" s="94"/>
      <c r="FCK683" s="59"/>
      <c r="FCL683" s="60"/>
      <c r="FCM683" s="94"/>
      <c r="FCN683" s="59"/>
      <c r="FCO683" s="60"/>
      <c r="FCP683" s="94"/>
      <c r="FCQ683" s="59"/>
      <c r="FCR683" s="60"/>
      <c r="FCS683" s="94"/>
      <c r="FCT683" s="59"/>
      <c r="FCU683" s="60"/>
      <c r="FCV683" s="94"/>
      <c r="FCW683" s="59"/>
      <c r="FCX683" s="60"/>
      <c r="FCY683" s="94"/>
      <c r="FCZ683" s="59"/>
      <c r="FDA683" s="60"/>
      <c r="FDB683" s="94"/>
      <c r="FDC683" s="59"/>
      <c r="FDD683" s="60"/>
      <c r="FDE683" s="94"/>
      <c r="FDF683" s="59"/>
      <c r="FDG683" s="60"/>
      <c r="FDH683" s="94"/>
      <c r="FDI683" s="59"/>
      <c r="FDJ683" s="60"/>
      <c r="FDK683" s="94"/>
      <c r="FDL683" s="59"/>
      <c r="FDM683" s="60"/>
      <c r="FDN683" s="94"/>
      <c r="FDO683" s="59"/>
      <c r="FDP683" s="60"/>
      <c r="FDQ683" s="94"/>
      <c r="FDR683" s="59"/>
      <c r="FDS683" s="60"/>
      <c r="FDT683" s="94"/>
      <c r="FDU683" s="59"/>
      <c r="FDV683" s="60"/>
      <c r="FDW683" s="94"/>
      <c r="FDX683" s="59"/>
      <c r="FDY683" s="60"/>
      <c r="FDZ683" s="94"/>
      <c r="FEA683" s="59"/>
      <c r="FEB683" s="60"/>
      <c r="FEC683" s="94"/>
      <c r="FED683" s="59"/>
      <c r="FEE683" s="60"/>
      <c r="FEF683" s="94"/>
      <c r="FEG683" s="59"/>
      <c r="FEH683" s="60"/>
      <c r="FEI683" s="94"/>
      <c r="FEJ683" s="59"/>
      <c r="FEK683" s="60"/>
      <c r="FEL683" s="94"/>
      <c r="FEM683" s="59"/>
      <c r="FEN683" s="60"/>
      <c r="FEO683" s="94"/>
      <c r="FEP683" s="59"/>
      <c r="FEQ683" s="60"/>
      <c r="FER683" s="94"/>
      <c r="FES683" s="59"/>
      <c r="FET683" s="60"/>
      <c r="FEU683" s="94"/>
      <c r="FEV683" s="59"/>
      <c r="FEW683" s="60"/>
      <c r="FEX683" s="94"/>
      <c r="FEY683" s="59"/>
      <c r="FEZ683" s="60"/>
      <c r="FFA683" s="94"/>
      <c r="FFB683" s="59"/>
      <c r="FFC683" s="60"/>
      <c r="FFD683" s="94"/>
      <c r="FFE683" s="59"/>
      <c r="FFF683" s="60"/>
      <c r="FFG683" s="94"/>
      <c r="FFH683" s="59"/>
      <c r="FFI683" s="60"/>
      <c r="FFJ683" s="94"/>
      <c r="FFK683" s="59"/>
      <c r="FFL683" s="60"/>
      <c r="FFM683" s="94"/>
      <c r="FFN683" s="59"/>
      <c r="FFO683" s="60"/>
      <c r="FFP683" s="94"/>
      <c r="FFQ683" s="59"/>
      <c r="FFR683" s="60"/>
      <c r="FFS683" s="94"/>
      <c r="FFT683" s="59"/>
      <c r="FFU683" s="60"/>
      <c r="FFV683" s="94"/>
      <c r="FFW683" s="59"/>
      <c r="FFX683" s="60"/>
      <c r="FFY683" s="94"/>
      <c r="FFZ683" s="59"/>
      <c r="FGA683" s="60"/>
      <c r="FGB683" s="94"/>
      <c r="FGC683" s="59"/>
      <c r="FGD683" s="60"/>
      <c r="FGE683" s="94"/>
      <c r="FGF683" s="59"/>
      <c r="FGG683" s="60"/>
      <c r="FGH683" s="94"/>
      <c r="FGI683" s="59"/>
      <c r="FGJ683" s="60"/>
      <c r="FGK683" s="94"/>
      <c r="FGL683" s="59"/>
      <c r="FGM683" s="60"/>
      <c r="FGN683" s="94"/>
      <c r="FGO683" s="59"/>
      <c r="FGP683" s="60"/>
      <c r="FGQ683" s="94"/>
      <c r="FGR683" s="59"/>
      <c r="FGS683" s="60"/>
      <c r="FGT683" s="94"/>
      <c r="FGU683" s="59"/>
      <c r="FGV683" s="60"/>
      <c r="FGW683" s="94"/>
      <c r="FGX683" s="59"/>
      <c r="FGY683" s="60"/>
      <c r="FGZ683" s="94"/>
      <c r="FHA683" s="59"/>
      <c r="FHB683" s="60"/>
      <c r="FHC683" s="94"/>
      <c r="FHD683" s="59"/>
      <c r="FHE683" s="60"/>
      <c r="FHF683" s="94"/>
      <c r="FHG683" s="59"/>
      <c r="FHH683" s="60"/>
      <c r="FHI683" s="94"/>
      <c r="FHJ683" s="59"/>
      <c r="FHK683" s="60"/>
      <c r="FHL683" s="94"/>
      <c r="FHM683" s="59"/>
      <c r="FHN683" s="60"/>
      <c r="FHO683" s="94"/>
      <c r="FHP683" s="59"/>
      <c r="FHQ683" s="60"/>
      <c r="FHR683" s="94"/>
      <c r="FHS683" s="59"/>
      <c r="FHT683" s="60"/>
      <c r="FHU683" s="94"/>
      <c r="FHV683" s="59"/>
      <c r="FHW683" s="60"/>
      <c r="FHX683" s="94"/>
      <c r="FHY683" s="59"/>
      <c r="FHZ683" s="60"/>
      <c r="FIA683" s="94"/>
      <c r="FIB683" s="59"/>
      <c r="FIC683" s="60"/>
      <c r="FID683" s="94"/>
      <c r="FIE683" s="59"/>
      <c r="FIF683" s="60"/>
      <c r="FIG683" s="94"/>
      <c r="FIH683" s="59"/>
      <c r="FII683" s="60"/>
      <c r="FIJ683" s="94"/>
      <c r="FIK683" s="59"/>
      <c r="FIL683" s="60"/>
      <c r="FIM683" s="94"/>
      <c r="FIN683" s="59"/>
      <c r="FIO683" s="60"/>
      <c r="FIP683" s="94"/>
      <c r="FIQ683" s="59"/>
      <c r="FIR683" s="60"/>
      <c r="FIS683" s="94"/>
      <c r="FIT683" s="59"/>
      <c r="FIU683" s="60"/>
      <c r="FIV683" s="94"/>
      <c r="FIW683" s="59"/>
      <c r="FIX683" s="60"/>
      <c r="FIY683" s="94"/>
      <c r="FIZ683" s="59"/>
      <c r="FJA683" s="60"/>
      <c r="FJB683" s="94"/>
      <c r="FJC683" s="59"/>
      <c r="FJD683" s="60"/>
      <c r="FJE683" s="94"/>
      <c r="FJF683" s="59"/>
      <c r="FJG683" s="60"/>
      <c r="FJH683" s="94"/>
      <c r="FJI683" s="59"/>
      <c r="FJJ683" s="60"/>
      <c r="FJK683" s="94"/>
      <c r="FJL683" s="59"/>
      <c r="FJM683" s="60"/>
      <c r="FJN683" s="94"/>
      <c r="FJO683" s="59"/>
      <c r="FJP683" s="60"/>
      <c r="FJQ683" s="94"/>
      <c r="FJR683" s="59"/>
      <c r="FJS683" s="60"/>
      <c r="FJT683" s="94"/>
      <c r="FJU683" s="59"/>
      <c r="FJV683" s="60"/>
      <c r="FJW683" s="94"/>
      <c r="FJX683" s="59"/>
      <c r="FJY683" s="60"/>
      <c r="FJZ683" s="94"/>
      <c r="FKA683" s="59"/>
      <c r="FKB683" s="60"/>
      <c r="FKC683" s="94"/>
      <c r="FKD683" s="59"/>
      <c r="FKE683" s="60"/>
      <c r="FKF683" s="94"/>
      <c r="FKG683" s="59"/>
      <c r="FKH683" s="60"/>
      <c r="FKI683" s="94"/>
      <c r="FKJ683" s="59"/>
      <c r="FKK683" s="60"/>
      <c r="FKL683" s="94"/>
      <c r="FKM683" s="59"/>
      <c r="FKN683" s="60"/>
      <c r="FKO683" s="94"/>
      <c r="FKP683" s="59"/>
      <c r="FKQ683" s="60"/>
      <c r="FKR683" s="94"/>
      <c r="FKS683" s="59"/>
      <c r="FKT683" s="60"/>
      <c r="FKU683" s="94"/>
      <c r="FKV683" s="59"/>
      <c r="FKW683" s="60"/>
      <c r="FKX683" s="94"/>
      <c r="FKY683" s="59"/>
      <c r="FKZ683" s="60"/>
      <c r="FLA683" s="94"/>
      <c r="FLB683" s="59"/>
      <c r="FLC683" s="60"/>
      <c r="FLD683" s="94"/>
      <c r="FLE683" s="59"/>
      <c r="FLF683" s="60"/>
      <c r="FLG683" s="94"/>
      <c r="FLH683" s="59"/>
      <c r="FLI683" s="60"/>
      <c r="FLJ683" s="94"/>
      <c r="FLK683" s="59"/>
      <c r="FLL683" s="60"/>
      <c r="FLM683" s="94"/>
      <c r="FLN683" s="59"/>
      <c r="FLO683" s="60"/>
      <c r="FLP683" s="94"/>
      <c r="FLQ683" s="59"/>
      <c r="FLR683" s="60"/>
      <c r="FLS683" s="94"/>
      <c r="FLT683" s="59"/>
      <c r="FLU683" s="60"/>
      <c r="FLV683" s="94"/>
      <c r="FLW683" s="59"/>
      <c r="FLX683" s="60"/>
      <c r="FLY683" s="94"/>
      <c r="FLZ683" s="59"/>
      <c r="FMA683" s="60"/>
      <c r="FMB683" s="94"/>
      <c r="FMC683" s="59"/>
      <c r="FMD683" s="60"/>
      <c r="FME683" s="94"/>
      <c r="FMF683" s="59"/>
      <c r="FMG683" s="60"/>
      <c r="FMH683" s="94"/>
      <c r="FMI683" s="59"/>
      <c r="FMJ683" s="60"/>
      <c r="FMK683" s="94"/>
      <c r="FML683" s="59"/>
      <c r="FMM683" s="60"/>
      <c r="FMN683" s="94"/>
      <c r="FMO683" s="59"/>
      <c r="FMP683" s="60"/>
      <c r="FMQ683" s="94"/>
      <c r="FMR683" s="59"/>
      <c r="FMS683" s="60"/>
      <c r="FMT683" s="94"/>
      <c r="FMU683" s="59"/>
      <c r="FMV683" s="60"/>
      <c r="FMW683" s="94"/>
      <c r="FMX683" s="59"/>
      <c r="FMY683" s="60"/>
      <c r="FMZ683" s="94"/>
      <c r="FNA683" s="59"/>
      <c r="FNB683" s="60"/>
      <c r="FNC683" s="94"/>
      <c r="FND683" s="59"/>
      <c r="FNE683" s="60"/>
      <c r="FNF683" s="94"/>
      <c r="FNG683" s="59"/>
      <c r="FNH683" s="60"/>
      <c r="FNI683" s="94"/>
      <c r="FNJ683" s="59"/>
      <c r="FNK683" s="60"/>
      <c r="FNL683" s="94"/>
      <c r="FNM683" s="59"/>
      <c r="FNN683" s="60"/>
      <c r="FNO683" s="94"/>
      <c r="FNP683" s="59"/>
      <c r="FNQ683" s="60"/>
      <c r="FNR683" s="94"/>
      <c r="FNS683" s="59"/>
      <c r="FNT683" s="60"/>
      <c r="FNU683" s="94"/>
      <c r="FNV683" s="59"/>
      <c r="FNW683" s="60"/>
      <c r="FNX683" s="94"/>
      <c r="FNY683" s="59"/>
      <c r="FNZ683" s="60"/>
      <c r="FOA683" s="94"/>
      <c r="FOB683" s="59"/>
      <c r="FOC683" s="60"/>
      <c r="FOD683" s="94"/>
      <c r="FOE683" s="59"/>
      <c r="FOF683" s="60"/>
      <c r="FOG683" s="94"/>
      <c r="FOH683" s="59"/>
      <c r="FOI683" s="60"/>
      <c r="FOJ683" s="94"/>
      <c r="FOK683" s="59"/>
      <c r="FOL683" s="60"/>
      <c r="FOM683" s="94"/>
      <c r="FON683" s="59"/>
      <c r="FOO683" s="60"/>
      <c r="FOP683" s="94"/>
      <c r="FOQ683" s="59"/>
      <c r="FOR683" s="60"/>
      <c r="FOS683" s="94"/>
      <c r="FOT683" s="59"/>
      <c r="FOU683" s="60"/>
      <c r="FOV683" s="94"/>
      <c r="FOW683" s="59"/>
      <c r="FOX683" s="60"/>
      <c r="FOY683" s="94"/>
      <c r="FOZ683" s="59"/>
      <c r="FPA683" s="60"/>
      <c r="FPB683" s="94"/>
      <c r="FPC683" s="59"/>
      <c r="FPD683" s="60"/>
      <c r="FPE683" s="94"/>
      <c r="FPF683" s="59"/>
      <c r="FPG683" s="60"/>
      <c r="FPH683" s="94"/>
      <c r="FPI683" s="59"/>
      <c r="FPJ683" s="60"/>
      <c r="FPK683" s="94"/>
      <c r="FPL683" s="59"/>
      <c r="FPM683" s="60"/>
      <c r="FPN683" s="94"/>
      <c r="FPO683" s="59"/>
      <c r="FPP683" s="60"/>
      <c r="FPQ683" s="94"/>
      <c r="FPR683" s="59"/>
      <c r="FPS683" s="60"/>
      <c r="FPT683" s="94"/>
      <c r="FPU683" s="59"/>
      <c r="FPV683" s="60"/>
      <c r="FPW683" s="94"/>
      <c r="FPX683" s="59"/>
      <c r="FPY683" s="60"/>
      <c r="FPZ683" s="94"/>
      <c r="FQA683" s="59"/>
      <c r="FQB683" s="60"/>
      <c r="FQC683" s="94"/>
      <c r="FQD683" s="59"/>
      <c r="FQE683" s="60"/>
      <c r="FQF683" s="94"/>
      <c r="FQG683" s="59"/>
      <c r="FQH683" s="60"/>
      <c r="FQI683" s="94"/>
      <c r="FQJ683" s="59"/>
      <c r="FQK683" s="60"/>
      <c r="FQL683" s="94"/>
      <c r="FQM683" s="59"/>
      <c r="FQN683" s="60"/>
      <c r="FQO683" s="94"/>
      <c r="FQP683" s="59"/>
      <c r="FQQ683" s="60"/>
      <c r="FQR683" s="94"/>
      <c r="FQS683" s="59"/>
      <c r="FQT683" s="60"/>
      <c r="FQU683" s="94"/>
      <c r="FQV683" s="59"/>
      <c r="FQW683" s="60"/>
      <c r="FQX683" s="94"/>
      <c r="FQY683" s="59"/>
      <c r="FQZ683" s="60"/>
      <c r="FRA683" s="94"/>
      <c r="FRB683" s="59"/>
      <c r="FRC683" s="60"/>
      <c r="FRD683" s="94"/>
      <c r="FRE683" s="59"/>
      <c r="FRF683" s="60"/>
      <c r="FRG683" s="94"/>
      <c r="FRH683" s="59"/>
      <c r="FRI683" s="60"/>
      <c r="FRJ683" s="94"/>
      <c r="FRK683" s="59"/>
      <c r="FRL683" s="60"/>
      <c r="FRM683" s="94"/>
      <c r="FRN683" s="59"/>
      <c r="FRO683" s="60"/>
      <c r="FRP683" s="94"/>
      <c r="FRQ683" s="59"/>
      <c r="FRR683" s="60"/>
      <c r="FRS683" s="94"/>
      <c r="FRT683" s="59"/>
      <c r="FRU683" s="60"/>
      <c r="FRV683" s="94"/>
      <c r="FRW683" s="59"/>
      <c r="FRX683" s="60"/>
      <c r="FRY683" s="94"/>
      <c r="FRZ683" s="59"/>
      <c r="FSA683" s="60"/>
      <c r="FSB683" s="94"/>
      <c r="FSC683" s="59"/>
      <c r="FSD683" s="60"/>
      <c r="FSE683" s="94"/>
      <c r="FSF683" s="59"/>
      <c r="FSG683" s="60"/>
      <c r="FSH683" s="94"/>
      <c r="FSI683" s="59"/>
      <c r="FSJ683" s="60"/>
      <c r="FSK683" s="94"/>
      <c r="FSL683" s="59"/>
      <c r="FSM683" s="60"/>
      <c r="FSN683" s="94"/>
      <c r="FSO683" s="59"/>
      <c r="FSP683" s="60"/>
      <c r="FSQ683" s="94"/>
      <c r="FSR683" s="59"/>
      <c r="FSS683" s="60"/>
      <c r="FST683" s="94"/>
      <c r="FSU683" s="59"/>
      <c r="FSV683" s="60"/>
      <c r="FSW683" s="94"/>
      <c r="FSX683" s="59"/>
      <c r="FSY683" s="60"/>
      <c r="FSZ683" s="94"/>
      <c r="FTA683" s="59"/>
      <c r="FTB683" s="60"/>
      <c r="FTC683" s="94"/>
      <c r="FTD683" s="59"/>
      <c r="FTE683" s="60"/>
      <c r="FTF683" s="94"/>
      <c r="FTG683" s="59"/>
      <c r="FTH683" s="60"/>
      <c r="FTI683" s="94"/>
      <c r="FTJ683" s="59"/>
      <c r="FTK683" s="60"/>
      <c r="FTL683" s="94"/>
      <c r="FTM683" s="59"/>
      <c r="FTN683" s="60"/>
      <c r="FTO683" s="94"/>
      <c r="FTP683" s="59"/>
      <c r="FTQ683" s="60"/>
      <c r="FTR683" s="94"/>
      <c r="FTS683" s="59"/>
      <c r="FTT683" s="60"/>
      <c r="FTU683" s="94"/>
      <c r="FTV683" s="59"/>
      <c r="FTW683" s="60"/>
      <c r="FTX683" s="94"/>
      <c r="FTY683" s="59"/>
      <c r="FTZ683" s="60"/>
      <c r="FUA683" s="94"/>
      <c r="FUB683" s="59"/>
      <c r="FUC683" s="60"/>
      <c r="FUD683" s="94"/>
      <c r="FUE683" s="59"/>
      <c r="FUF683" s="60"/>
      <c r="FUG683" s="94"/>
      <c r="FUH683" s="59"/>
      <c r="FUI683" s="60"/>
      <c r="FUJ683" s="94"/>
      <c r="FUK683" s="59"/>
      <c r="FUL683" s="60"/>
      <c r="FUM683" s="94"/>
      <c r="FUN683" s="59"/>
      <c r="FUO683" s="60"/>
      <c r="FUP683" s="94"/>
      <c r="FUQ683" s="59"/>
      <c r="FUR683" s="60"/>
      <c r="FUS683" s="94"/>
      <c r="FUT683" s="59"/>
      <c r="FUU683" s="60"/>
      <c r="FUV683" s="94"/>
      <c r="FUW683" s="59"/>
      <c r="FUX683" s="60"/>
      <c r="FUY683" s="94"/>
      <c r="FUZ683" s="59"/>
      <c r="FVA683" s="60"/>
      <c r="FVB683" s="94"/>
      <c r="FVC683" s="59"/>
      <c r="FVD683" s="60"/>
      <c r="FVE683" s="94"/>
      <c r="FVF683" s="59"/>
      <c r="FVG683" s="60"/>
      <c r="FVH683" s="94"/>
      <c r="FVI683" s="59"/>
      <c r="FVJ683" s="60"/>
      <c r="FVK683" s="94"/>
      <c r="FVL683" s="59"/>
      <c r="FVM683" s="60"/>
      <c r="FVN683" s="94"/>
      <c r="FVO683" s="59"/>
      <c r="FVP683" s="60"/>
      <c r="FVQ683" s="94"/>
      <c r="FVR683" s="59"/>
      <c r="FVS683" s="60"/>
      <c r="FVT683" s="94"/>
      <c r="FVU683" s="59"/>
      <c r="FVV683" s="60"/>
      <c r="FVW683" s="94"/>
      <c r="FVX683" s="59"/>
      <c r="FVY683" s="60"/>
      <c r="FVZ683" s="94"/>
      <c r="FWA683" s="59"/>
      <c r="FWB683" s="60"/>
      <c r="FWC683" s="94"/>
      <c r="FWD683" s="59"/>
      <c r="FWE683" s="60"/>
      <c r="FWF683" s="94"/>
      <c r="FWG683" s="59"/>
      <c r="FWH683" s="60"/>
      <c r="FWI683" s="94"/>
      <c r="FWJ683" s="59"/>
      <c r="FWK683" s="60"/>
      <c r="FWL683" s="94"/>
      <c r="FWM683" s="59"/>
      <c r="FWN683" s="60"/>
      <c r="FWO683" s="94"/>
      <c r="FWP683" s="59"/>
      <c r="FWQ683" s="60"/>
      <c r="FWR683" s="94"/>
      <c r="FWS683" s="59"/>
      <c r="FWT683" s="60"/>
      <c r="FWU683" s="94"/>
      <c r="FWV683" s="59"/>
      <c r="FWW683" s="60"/>
      <c r="FWX683" s="94"/>
      <c r="FWY683" s="59"/>
      <c r="FWZ683" s="60"/>
      <c r="FXA683" s="94"/>
      <c r="FXB683" s="59"/>
      <c r="FXC683" s="60"/>
      <c r="FXD683" s="94"/>
      <c r="FXE683" s="59"/>
      <c r="FXF683" s="60"/>
      <c r="FXG683" s="94"/>
      <c r="FXH683" s="59"/>
      <c r="FXI683" s="60"/>
      <c r="FXJ683" s="94"/>
      <c r="FXK683" s="59"/>
      <c r="FXL683" s="60"/>
      <c r="FXM683" s="94"/>
      <c r="FXN683" s="59"/>
      <c r="FXO683" s="60"/>
      <c r="FXP683" s="94"/>
      <c r="FXQ683" s="59"/>
      <c r="FXR683" s="60"/>
      <c r="FXS683" s="94"/>
      <c r="FXT683" s="59"/>
      <c r="FXU683" s="60"/>
      <c r="FXV683" s="94"/>
      <c r="FXW683" s="59"/>
      <c r="FXX683" s="60"/>
      <c r="FXY683" s="94"/>
      <c r="FXZ683" s="59"/>
      <c r="FYA683" s="60"/>
      <c r="FYB683" s="94"/>
      <c r="FYC683" s="59"/>
      <c r="FYD683" s="60"/>
      <c r="FYE683" s="94"/>
      <c r="FYF683" s="59"/>
      <c r="FYG683" s="60"/>
      <c r="FYH683" s="94"/>
      <c r="FYI683" s="59"/>
      <c r="FYJ683" s="60"/>
      <c r="FYK683" s="94"/>
      <c r="FYL683" s="59"/>
      <c r="FYM683" s="60"/>
      <c r="FYN683" s="94"/>
      <c r="FYO683" s="59"/>
      <c r="FYP683" s="60"/>
      <c r="FYQ683" s="94"/>
      <c r="FYR683" s="59"/>
      <c r="FYS683" s="60"/>
      <c r="FYT683" s="94"/>
      <c r="FYU683" s="59"/>
      <c r="FYV683" s="60"/>
      <c r="FYW683" s="94"/>
      <c r="FYX683" s="59"/>
      <c r="FYY683" s="60"/>
      <c r="FYZ683" s="94"/>
      <c r="FZA683" s="59"/>
      <c r="FZB683" s="60"/>
      <c r="FZC683" s="94"/>
      <c r="FZD683" s="59"/>
      <c r="FZE683" s="60"/>
      <c r="FZF683" s="94"/>
      <c r="FZG683" s="59"/>
      <c r="FZH683" s="60"/>
      <c r="FZI683" s="94"/>
      <c r="FZJ683" s="59"/>
      <c r="FZK683" s="60"/>
      <c r="FZL683" s="94"/>
      <c r="FZM683" s="59"/>
      <c r="FZN683" s="60"/>
      <c r="FZO683" s="94"/>
      <c r="FZP683" s="59"/>
      <c r="FZQ683" s="60"/>
      <c r="FZR683" s="94"/>
      <c r="FZS683" s="59"/>
      <c r="FZT683" s="60"/>
      <c r="FZU683" s="94"/>
      <c r="FZV683" s="59"/>
      <c r="FZW683" s="60"/>
      <c r="FZX683" s="94"/>
      <c r="FZY683" s="59"/>
      <c r="FZZ683" s="60"/>
      <c r="GAA683" s="94"/>
      <c r="GAB683" s="59"/>
      <c r="GAC683" s="60"/>
      <c r="GAD683" s="94"/>
      <c r="GAE683" s="59"/>
      <c r="GAF683" s="60"/>
      <c r="GAG683" s="94"/>
      <c r="GAH683" s="59"/>
      <c r="GAI683" s="60"/>
      <c r="GAJ683" s="94"/>
      <c r="GAK683" s="59"/>
      <c r="GAL683" s="60"/>
      <c r="GAM683" s="94"/>
      <c r="GAN683" s="59"/>
      <c r="GAO683" s="60"/>
      <c r="GAP683" s="94"/>
      <c r="GAQ683" s="59"/>
      <c r="GAR683" s="60"/>
      <c r="GAS683" s="94"/>
      <c r="GAT683" s="59"/>
      <c r="GAU683" s="60"/>
      <c r="GAV683" s="94"/>
      <c r="GAW683" s="59"/>
      <c r="GAX683" s="60"/>
      <c r="GAY683" s="94"/>
      <c r="GAZ683" s="59"/>
      <c r="GBA683" s="60"/>
      <c r="GBB683" s="94"/>
      <c r="GBC683" s="59"/>
      <c r="GBD683" s="60"/>
      <c r="GBE683" s="94"/>
      <c r="GBF683" s="59"/>
      <c r="GBG683" s="60"/>
      <c r="GBH683" s="94"/>
      <c r="GBI683" s="59"/>
      <c r="GBJ683" s="60"/>
      <c r="GBK683" s="94"/>
      <c r="GBL683" s="59"/>
      <c r="GBM683" s="60"/>
      <c r="GBN683" s="94"/>
      <c r="GBO683" s="59"/>
      <c r="GBP683" s="60"/>
      <c r="GBQ683" s="94"/>
      <c r="GBR683" s="59"/>
      <c r="GBS683" s="60"/>
      <c r="GBT683" s="94"/>
      <c r="GBU683" s="59"/>
      <c r="GBV683" s="60"/>
      <c r="GBW683" s="94"/>
      <c r="GBX683" s="59"/>
      <c r="GBY683" s="60"/>
      <c r="GBZ683" s="94"/>
      <c r="GCA683" s="59"/>
      <c r="GCB683" s="60"/>
      <c r="GCC683" s="94"/>
      <c r="GCD683" s="59"/>
      <c r="GCE683" s="60"/>
      <c r="GCF683" s="94"/>
      <c r="GCG683" s="59"/>
      <c r="GCH683" s="60"/>
      <c r="GCI683" s="94"/>
      <c r="GCJ683" s="59"/>
      <c r="GCK683" s="60"/>
      <c r="GCL683" s="94"/>
      <c r="GCM683" s="59"/>
      <c r="GCN683" s="60"/>
      <c r="GCO683" s="94"/>
      <c r="GCP683" s="59"/>
      <c r="GCQ683" s="60"/>
      <c r="GCR683" s="94"/>
      <c r="GCS683" s="59"/>
      <c r="GCT683" s="60"/>
      <c r="GCU683" s="94"/>
      <c r="GCV683" s="59"/>
      <c r="GCW683" s="60"/>
      <c r="GCX683" s="94"/>
      <c r="GCY683" s="59"/>
      <c r="GCZ683" s="60"/>
      <c r="GDA683" s="94"/>
      <c r="GDB683" s="59"/>
      <c r="GDC683" s="60"/>
      <c r="GDD683" s="94"/>
      <c r="GDE683" s="59"/>
      <c r="GDF683" s="60"/>
      <c r="GDG683" s="94"/>
      <c r="GDH683" s="59"/>
      <c r="GDI683" s="60"/>
      <c r="GDJ683" s="94"/>
      <c r="GDK683" s="59"/>
      <c r="GDL683" s="60"/>
      <c r="GDM683" s="94"/>
      <c r="GDN683" s="59"/>
      <c r="GDO683" s="60"/>
      <c r="GDP683" s="94"/>
      <c r="GDQ683" s="59"/>
      <c r="GDR683" s="60"/>
      <c r="GDS683" s="94"/>
      <c r="GDT683" s="59"/>
      <c r="GDU683" s="60"/>
      <c r="GDV683" s="94"/>
      <c r="GDW683" s="59"/>
      <c r="GDX683" s="60"/>
      <c r="GDY683" s="94"/>
      <c r="GDZ683" s="59"/>
      <c r="GEA683" s="60"/>
      <c r="GEB683" s="94"/>
      <c r="GEC683" s="59"/>
      <c r="GED683" s="60"/>
      <c r="GEE683" s="94"/>
      <c r="GEF683" s="59"/>
      <c r="GEG683" s="60"/>
      <c r="GEH683" s="94"/>
      <c r="GEI683" s="59"/>
      <c r="GEJ683" s="60"/>
      <c r="GEK683" s="94"/>
      <c r="GEL683" s="59"/>
      <c r="GEM683" s="60"/>
      <c r="GEN683" s="94"/>
      <c r="GEO683" s="59"/>
      <c r="GEP683" s="60"/>
      <c r="GEQ683" s="94"/>
      <c r="GER683" s="59"/>
      <c r="GES683" s="60"/>
      <c r="GET683" s="94"/>
      <c r="GEU683" s="59"/>
      <c r="GEV683" s="60"/>
      <c r="GEW683" s="94"/>
      <c r="GEX683" s="59"/>
      <c r="GEY683" s="60"/>
      <c r="GEZ683" s="94"/>
      <c r="GFA683" s="59"/>
      <c r="GFB683" s="60"/>
      <c r="GFC683" s="94"/>
      <c r="GFD683" s="59"/>
      <c r="GFE683" s="60"/>
      <c r="GFF683" s="94"/>
      <c r="GFG683" s="59"/>
      <c r="GFH683" s="60"/>
      <c r="GFI683" s="94"/>
      <c r="GFJ683" s="59"/>
      <c r="GFK683" s="60"/>
      <c r="GFL683" s="94"/>
      <c r="GFM683" s="59"/>
      <c r="GFN683" s="60"/>
      <c r="GFO683" s="94"/>
      <c r="GFP683" s="59"/>
      <c r="GFQ683" s="60"/>
      <c r="GFR683" s="94"/>
      <c r="GFS683" s="59"/>
      <c r="GFT683" s="60"/>
      <c r="GFU683" s="94"/>
      <c r="GFV683" s="59"/>
      <c r="GFW683" s="60"/>
      <c r="GFX683" s="94"/>
      <c r="GFY683" s="59"/>
      <c r="GFZ683" s="60"/>
      <c r="GGA683" s="94"/>
      <c r="GGB683" s="59"/>
      <c r="GGC683" s="60"/>
      <c r="GGD683" s="94"/>
      <c r="GGE683" s="59"/>
      <c r="GGF683" s="60"/>
      <c r="GGG683" s="94"/>
      <c r="GGH683" s="59"/>
      <c r="GGI683" s="60"/>
      <c r="GGJ683" s="94"/>
      <c r="GGK683" s="59"/>
      <c r="GGL683" s="60"/>
      <c r="GGM683" s="94"/>
      <c r="GGN683" s="59"/>
      <c r="GGO683" s="60"/>
      <c r="GGP683" s="94"/>
      <c r="GGQ683" s="59"/>
      <c r="GGR683" s="60"/>
      <c r="GGS683" s="94"/>
      <c r="GGT683" s="59"/>
      <c r="GGU683" s="60"/>
      <c r="GGV683" s="94"/>
      <c r="GGW683" s="59"/>
      <c r="GGX683" s="60"/>
      <c r="GGY683" s="94"/>
      <c r="GGZ683" s="59"/>
      <c r="GHA683" s="60"/>
      <c r="GHB683" s="94"/>
      <c r="GHC683" s="59"/>
      <c r="GHD683" s="60"/>
      <c r="GHE683" s="94"/>
      <c r="GHF683" s="59"/>
      <c r="GHG683" s="60"/>
      <c r="GHH683" s="94"/>
      <c r="GHI683" s="59"/>
      <c r="GHJ683" s="60"/>
      <c r="GHK683" s="94"/>
      <c r="GHL683" s="59"/>
      <c r="GHM683" s="60"/>
      <c r="GHN683" s="94"/>
      <c r="GHO683" s="59"/>
      <c r="GHP683" s="60"/>
      <c r="GHQ683" s="94"/>
      <c r="GHR683" s="59"/>
      <c r="GHS683" s="60"/>
      <c r="GHT683" s="94"/>
      <c r="GHU683" s="59"/>
      <c r="GHV683" s="60"/>
      <c r="GHW683" s="94"/>
      <c r="GHX683" s="59"/>
      <c r="GHY683" s="60"/>
      <c r="GHZ683" s="94"/>
      <c r="GIA683" s="59"/>
      <c r="GIB683" s="60"/>
      <c r="GIC683" s="94"/>
      <c r="GID683" s="59"/>
      <c r="GIE683" s="60"/>
      <c r="GIF683" s="94"/>
      <c r="GIG683" s="59"/>
      <c r="GIH683" s="60"/>
      <c r="GII683" s="94"/>
      <c r="GIJ683" s="59"/>
      <c r="GIK683" s="60"/>
      <c r="GIL683" s="94"/>
      <c r="GIM683" s="59"/>
      <c r="GIN683" s="60"/>
      <c r="GIO683" s="94"/>
      <c r="GIP683" s="59"/>
      <c r="GIQ683" s="60"/>
      <c r="GIR683" s="94"/>
      <c r="GIS683" s="59"/>
      <c r="GIT683" s="60"/>
      <c r="GIU683" s="94"/>
      <c r="GIV683" s="59"/>
      <c r="GIW683" s="60"/>
      <c r="GIX683" s="94"/>
      <c r="GIY683" s="59"/>
      <c r="GIZ683" s="60"/>
      <c r="GJA683" s="94"/>
      <c r="GJB683" s="59"/>
      <c r="GJC683" s="60"/>
      <c r="GJD683" s="94"/>
      <c r="GJE683" s="59"/>
      <c r="GJF683" s="60"/>
      <c r="GJG683" s="94"/>
      <c r="GJH683" s="59"/>
      <c r="GJI683" s="60"/>
      <c r="GJJ683" s="94"/>
      <c r="GJK683" s="59"/>
      <c r="GJL683" s="60"/>
      <c r="GJM683" s="94"/>
      <c r="GJN683" s="59"/>
      <c r="GJO683" s="60"/>
      <c r="GJP683" s="94"/>
      <c r="GJQ683" s="59"/>
      <c r="GJR683" s="60"/>
      <c r="GJS683" s="94"/>
      <c r="GJT683" s="59"/>
      <c r="GJU683" s="60"/>
      <c r="GJV683" s="94"/>
      <c r="GJW683" s="59"/>
      <c r="GJX683" s="60"/>
      <c r="GJY683" s="94"/>
      <c r="GJZ683" s="59"/>
      <c r="GKA683" s="60"/>
      <c r="GKB683" s="94"/>
      <c r="GKC683" s="59"/>
      <c r="GKD683" s="60"/>
      <c r="GKE683" s="94"/>
      <c r="GKF683" s="59"/>
      <c r="GKG683" s="60"/>
      <c r="GKH683" s="94"/>
      <c r="GKI683" s="59"/>
      <c r="GKJ683" s="60"/>
      <c r="GKK683" s="94"/>
      <c r="GKL683" s="59"/>
      <c r="GKM683" s="60"/>
      <c r="GKN683" s="94"/>
      <c r="GKO683" s="59"/>
      <c r="GKP683" s="60"/>
      <c r="GKQ683" s="94"/>
      <c r="GKR683" s="59"/>
      <c r="GKS683" s="60"/>
      <c r="GKT683" s="94"/>
      <c r="GKU683" s="59"/>
      <c r="GKV683" s="60"/>
      <c r="GKW683" s="94"/>
      <c r="GKX683" s="59"/>
      <c r="GKY683" s="60"/>
      <c r="GKZ683" s="94"/>
      <c r="GLA683" s="59"/>
      <c r="GLB683" s="60"/>
      <c r="GLC683" s="94"/>
      <c r="GLD683" s="59"/>
      <c r="GLE683" s="60"/>
      <c r="GLF683" s="94"/>
      <c r="GLG683" s="59"/>
      <c r="GLH683" s="60"/>
      <c r="GLI683" s="94"/>
      <c r="GLJ683" s="59"/>
      <c r="GLK683" s="60"/>
      <c r="GLL683" s="94"/>
      <c r="GLM683" s="59"/>
      <c r="GLN683" s="60"/>
      <c r="GLO683" s="94"/>
      <c r="GLP683" s="59"/>
      <c r="GLQ683" s="60"/>
      <c r="GLR683" s="94"/>
      <c r="GLS683" s="59"/>
      <c r="GLT683" s="60"/>
      <c r="GLU683" s="94"/>
      <c r="GLV683" s="59"/>
      <c r="GLW683" s="60"/>
      <c r="GLX683" s="94"/>
      <c r="GLY683" s="59"/>
      <c r="GLZ683" s="60"/>
      <c r="GMA683" s="94"/>
      <c r="GMB683" s="59"/>
      <c r="GMC683" s="60"/>
      <c r="GMD683" s="94"/>
      <c r="GME683" s="59"/>
      <c r="GMF683" s="60"/>
      <c r="GMG683" s="94"/>
      <c r="GMH683" s="59"/>
      <c r="GMI683" s="60"/>
      <c r="GMJ683" s="94"/>
      <c r="GMK683" s="59"/>
      <c r="GML683" s="60"/>
      <c r="GMM683" s="94"/>
      <c r="GMN683" s="59"/>
      <c r="GMO683" s="60"/>
      <c r="GMP683" s="94"/>
      <c r="GMQ683" s="59"/>
      <c r="GMR683" s="60"/>
      <c r="GMS683" s="94"/>
      <c r="GMT683" s="59"/>
      <c r="GMU683" s="60"/>
      <c r="GMV683" s="94"/>
      <c r="GMW683" s="59"/>
      <c r="GMX683" s="60"/>
      <c r="GMY683" s="94"/>
      <c r="GMZ683" s="59"/>
      <c r="GNA683" s="60"/>
      <c r="GNB683" s="94"/>
      <c r="GNC683" s="59"/>
      <c r="GND683" s="60"/>
      <c r="GNE683" s="94"/>
      <c r="GNF683" s="59"/>
      <c r="GNG683" s="60"/>
      <c r="GNH683" s="94"/>
      <c r="GNI683" s="59"/>
      <c r="GNJ683" s="60"/>
      <c r="GNK683" s="94"/>
      <c r="GNL683" s="59"/>
      <c r="GNM683" s="60"/>
      <c r="GNN683" s="94"/>
      <c r="GNO683" s="59"/>
      <c r="GNP683" s="60"/>
      <c r="GNQ683" s="94"/>
      <c r="GNR683" s="59"/>
      <c r="GNS683" s="60"/>
      <c r="GNT683" s="94"/>
      <c r="GNU683" s="59"/>
      <c r="GNV683" s="60"/>
      <c r="GNW683" s="94"/>
      <c r="GNX683" s="59"/>
      <c r="GNY683" s="60"/>
      <c r="GNZ683" s="94"/>
      <c r="GOA683" s="59"/>
      <c r="GOB683" s="60"/>
      <c r="GOC683" s="94"/>
      <c r="GOD683" s="59"/>
      <c r="GOE683" s="60"/>
      <c r="GOF683" s="94"/>
      <c r="GOG683" s="59"/>
      <c r="GOH683" s="60"/>
      <c r="GOI683" s="94"/>
      <c r="GOJ683" s="59"/>
      <c r="GOK683" s="60"/>
      <c r="GOL683" s="94"/>
      <c r="GOM683" s="59"/>
      <c r="GON683" s="60"/>
      <c r="GOO683" s="94"/>
      <c r="GOP683" s="59"/>
      <c r="GOQ683" s="60"/>
      <c r="GOR683" s="94"/>
      <c r="GOS683" s="59"/>
      <c r="GOT683" s="60"/>
      <c r="GOU683" s="94"/>
      <c r="GOV683" s="59"/>
      <c r="GOW683" s="60"/>
      <c r="GOX683" s="94"/>
      <c r="GOY683" s="59"/>
      <c r="GOZ683" s="60"/>
      <c r="GPA683" s="94"/>
      <c r="GPB683" s="59"/>
      <c r="GPC683" s="60"/>
      <c r="GPD683" s="94"/>
      <c r="GPE683" s="59"/>
      <c r="GPF683" s="60"/>
      <c r="GPG683" s="94"/>
      <c r="GPH683" s="59"/>
      <c r="GPI683" s="60"/>
      <c r="GPJ683" s="94"/>
      <c r="GPK683" s="59"/>
      <c r="GPL683" s="60"/>
      <c r="GPM683" s="94"/>
      <c r="GPN683" s="59"/>
      <c r="GPO683" s="60"/>
      <c r="GPP683" s="94"/>
      <c r="GPQ683" s="59"/>
      <c r="GPR683" s="60"/>
      <c r="GPS683" s="94"/>
      <c r="GPT683" s="59"/>
      <c r="GPU683" s="60"/>
      <c r="GPV683" s="94"/>
      <c r="GPW683" s="59"/>
      <c r="GPX683" s="60"/>
      <c r="GPY683" s="94"/>
      <c r="GPZ683" s="59"/>
      <c r="GQA683" s="60"/>
      <c r="GQB683" s="94"/>
      <c r="GQC683" s="59"/>
      <c r="GQD683" s="60"/>
      <c r="GQE683" s="94"/>
      <c r="GQF683" s="59"/>
      <c r="GQG683" s="60"/>
      <c r="GQH683" s="94"/>
      <c r="GQI683" s="59"/>
      <c r="GQJ683" s="60"/>
      <c r="GQK683" s="94"/>
      <c r="GQL683" s="59"/>
      <c r="GQM683" s="60"/>
      <c r="GQN683" s="94"/>
      <c r="GQO683" s="59"/>
      <c r="GQP683" s="60"/>
      <c r="GQQ683" s="94"/>
      <c r="GQR683" s="59"/>
      <c r="GQS683" s="60"/>
      <c r="GQT683" s="94"/>
      <c r="GQU683" s="59"/>
      <c r="GQV683" s="60"/>
      <c r="GQW683" s="94"/>
      <c r="GQX683" s="59"/>
      <c r="GQY683" s="60"/>
      <c r="GQZ683" s="94"/>
      <c r="GRA683" s="59"/>
      <c r="GRB683" s="60"/>
      <c r="GRC683" s="94"/>
      <c r="GRD683" s="59"/>
      <c r="GRE683" s="60"/>
      <c r="GRF683" s="94"/>
      <c r="GRG683" s="59"/>
      <c r="GRH683" s="60"/>
      <c r="GRI683" s="94"/>
      <c r="GRJ683" s="59"/>
      <c r="GRK683" s="60"/>
      <c r="GRL683" s="94"/>
      <c r="GRM683" s="59"/>
      <c r="GRN683" s="60"/>
      <c r="GRO683" s="94"/>
      <c r="GRP683" s="59"/>
      <c r="GRQ683" s="60"/>
      <c r="GRR683" s="94"/>
      <c r="GRS683" s="59"/>
      <c r="GRT683" s="60"/>
      <c r="GRU683" s="94"/>
      <c r="GRV683" s="59"/>
      <c r="GRW683" s="60"/>
      <c r="GRX683" s="94"/>
      <c r="GRY683" s="59"/>
      <c r="GRZ683" s="60"/>
      <c r="GSA683" s="94"/>
      <c r="GSB683" s="59"/>
      <c r="GSC683" s="60"/>
      <c r="GSD683" s="94"/>
      <c r="GSE683" s="59"/>
      <c r="GSF683" s="60"/>
      <c r="GSG683" s="94"/>
      <c r="GSH683" s="59"/>
      <c r="GSI683" s="60"/>
      <c r="GSJ683" s="94"/>
      <c r="GSK683" s="59"/>
      <c r="GSL683" s="60"/>
      <c r="GSM683" s="94"/>
      <c r="GSN683" s="59"/>
      <c r="GSO683" s="60"/>
      <c r="GSP683" s="94"/>
      <c r="GSQ683" s="59"/>
      <c r="GSR683" s="60"/>
      <c r="GSS683" s="94"/>
      <c r="GST683" s="59"/>
      <c r="GSU683" s="60"/>
      <c r="GSV683" s="94"/>
      <c r="GSW683" s="59"/>
      <c r="GSX683" s="60"/>
      <c r="GSY683" s="94"/>
      <c r="GSZ683" s="59"/>
      <c r="GTA683" s="60"/>
      <c r="GTB683" s="94"/>
      <c r="GTC683" s="59"/>
      <c r="GTD683" s="60"/>
      <c r="GTE683" s="94"/>
      <c r="GTF683" s="59"/>
      <c r="GTG683" s="60"/>
      <c r="GTH683" s="94"/>
      <c r="GTI683" s="59"/>
      <c r="GTJ683" s="60"/>
      <c r="GTK683" s="94"/>
      <c r="GTL683" s="59"/>
      <c r="GTM683" s="60"/>
      <c r="GTN683" s="94"/>
      <c r="GTO683" s="59"/>
      <c r="GTP683" s="60"/>
      <c r="GTQ683" s="94"/>
      <c r="GTR683" s="59"/>
      <c r="GTS683" s="60"/>
      <c r="GTT683" s="94"/>
      <c r="GTU683" s="59"/>
      <c r="GTV683" s="60"/>
      <c r="GTW683" s="94"/>
      <c r="GTX683" s="59"/>
      <c r="GTY683" s="60"/>
      <c r="GTZ683" s="94"/>
      <c r="GUA683" s="59"/>
      <c r="GUB683" s="60"/>
      <c r="GUC683" s="94"/>
      <c r="GUD683" s="59"/>
      <c r="GUE683" s="60"/>
      <c r="GUF683" s="94"/>
      <c r="GUG683" s="59"/>
      <c r="GUH683" s="60"/>
      <c r="GUI683" s="94"/>
      <c r="GUJ683" s="59"/>
      <c r="GUK683" s="60"/>
      <c r="GUL683" s="94"/>
      <c r="GUM683" s="59"/>
      <c r="GUN683" s="60"/>
      <c r="GUO683" s="94"/>
      <c r="GUP683" s="59"/>
      <c r="GUQ683" s="60"/>
      <c r="GUR683" s="94"/>
      <c r="GUS683" s="59"/>
      <c r="GUT683" s="60"/>
      <c r="GUU683" s="94"/>
      <c r="GUV683" s="59"/>
      <c r="GUW683" s="60"/>
      <c r="GUX683" s="94"/>
      <c r="GUY683" s="59"/>
      <c r="GUZ683" s="60"/>
      <c r="GVA683" s="94"/>
      <c r="GVB683" s="59"/>
      <c r="GVC683" s="60"/>
      <c r="GVD683" s="94"/>
      <c r="GVE683" s="59"/>
      <c r="GVF683" s="60"/>
      <c r="GVG683" s="94"/>
      <c r="GVH683" s="59"/>
      <c r="GVI683" s="60"/>
      <c r="GVJ683" s="94"/>
      <c r="GVK683" s="59"/>
      <c r="GVL683" s="60"/>
      <c r="GVM683" s="94"/>
      <c r="GVN683" s="59"/>
      <c r="GVO683" s="60"/>
      <c r="GVP683" s="94"/>
      <c r="GVQ683" s="59"/>
      <c r="GVR683" s="60"/>
      <c r="GVS683" s="94"/>
      <c r="GVT683" s="59"/>
      <c r="GVU683" s="60"/>
      <c r="GVV683" s="94"/>
      <c r="GVW683" s="59"/>
      <c r="GVX683" s="60"/>
      <c r="GVY683" s="94"/>
      <c r="GVZ683" s="59"/>
      <c r="GWA683" s="60"/>
      <c r="GWB683" s="94"/>
      <c r="GWC683" s="59"/>
      <c r="GWD683" s="60"/>
      <c r="GWE683" s="94"/>
      <c r="GWF683" s="59"/>
      <c r="GWG683" s="60"/>
      <c r="GWH683" s="94"/>
      <c r="GWI683" s="59"/>
      <c r="GWJ683" s="60"/>
      <c r="GWK683" s="94"/>
      <c r="GWL683" s="59"/>
      <c r="GWM683" s="60"/>
      <c r="GWN683" s="94"/>
      <c r="GWO683" s="59"/>
      <c r="GWP683" s="60"/>
      <c r="GWQ683" s="94"/>
      <c r="GWR683" s="59"/>
      <c r="GWS683" s="60"/>
      <c r="GWT683" s="94"/>
      <c r="GWU683" s="59"/>
      <c r="GWV683" s="60"/>
      <c r="GWW683" s="94"/>
      <c r="GWX683" s="59"/>
      <c r="GWY683" s="60"/>
      <c r="GWZ683" s="94"/>
      <c r="GXA683" s="59"/>
      <c r="GXB683" s="60"/>
      <c r="GXC683" s="94"/>
      <c r="GXD683" s="59"/>
      <c r="GXE683" s="60"/>
      <c r="GXF683" s="94"/>
      <c r="GXG683" s="59"/>
      <c r="GXH683" s="60"/>
      <c r="GXI683" s="94"/>
      <c r="GXJ683" s="59"/>
      <c r="GXK683" s="60"/>
      <c r="GXL683" s="94"/>
      <c r="GXM683" s="59"/>
      <c r="GXN683" s="60"/>
      <c r="GXO683" s="94"/>
      <c r="GXP683" s="59"/>
      <c r="GXQ683" s="60"/>
      <c r="GXR683" s="94"/>
      <c r="GXS683" s="59"/>
      <c r="GXT683" s="60"/>
      <c r="GXU683" s="94"/>
      <c r="GXV683" s="59"/>
      <c r="GXW683" s="60"/>
      <c r="GXX683" s="94"/>
      <c r="GXY683" s="59"/>
      <c r="GXZ683" s="60"/>
      <c r="GYA683" s="94"/>
      <c r="GYB683" s="59"/>
      <c r="GYC683" s="60"/>
      <c r="GYD683" s="94"/>
      <c r="GYE683" s="59"/>
      <c r="GYF683" s="60"/>
      <c r="GYG683" s="94"/>
      <c r="GYH683" s="59"/>
      <c r="GYI683" s="60"/>
      <c r="GYJ683" s="94"/>
      <c r="GYK683" s="59"/>
      <c r="GYL683" s="60"/>
      <c r="GYM683" s="94"/>
      <c r="GYN683" s="59"/>
      <c r="GYO683" s="60"/>
      <c r="GYP683" s="94"/>
      <c r="GYQ683" s="59"/>
      <c r="GYR683" s="60"/>
      <c r="GYS683" s="94"/>
      <c r="GYT683" s="59"/>
      <c r="GYU683" s="60"/>
      <c r="GYV683" s="94"/>
      <c r="GYW683" s="59"/>
      <c r="GYX683" s="60"/>
      <c r="GYY683" s="94"/>
      <c r="GYZ683" s="59"/>
      <c r="GZA683" s="60"/>
      <c r="GZB683" s="94"/>
      <c r="GZC683" s="59"/>
      <c r="GZD683" s="60"/>
      <c r="GZE683" s="94"/>
      <c r="GZF683" s="59"/>
      <c r="GZG683" s="60"/>
      <c r="GZH683" s="94"/>
      <c r="GZI683" s="59"/>
      <c r="GZJ683" s="60"/>
      <c r="GZK683" s="94"/>
      <c r="GZL683" s="59"/>
      <c r="GZM683" s="60"/>
      <c r="GZN683" s="94"/>
      <c r="GZO683" s="59"/>
      <c r="GZP683" s="60"/>
      <c r="GZQ683" s="94"/>
      <c r="GZR683" s="59"/>
      <c r="GZS683" s="60"/>
      <c r="GZT683" s="94"/>
      <c r="GZU683" s="59"/>
      <c r="GZV683" s="60"/>
      <c r="GZW683" s="94"/>
      <c r="GZX683" s="59"/>
      <c r="GZY683" s="60"/>
      <c r="GZZ683" s="94"/>
      <c r="HAA683" s="59"/>
      <c r="HAB683" s="60"/>
      <c r="HAC683" s="94"/>
      <c r="HAD683" s="59"/>
      <c r="HAE683" s="60"/>
      <c r="HAF683" s="94"/>
      <c r="HAG683" s="59"/>
      <c r="HAH683" s="60"/>
      <c r="HAI683" s="94"/>
      <c r="HAJ683" s="59"/>
      <c r="HAK683" s="60"/>
      <c r="HAL683" s="94"/>
      <c r="HAM683" s="59"/>
      <c r="HAN683" s="60"/>
      <c r="HAO683" s="94"/>
      <c r="HAP683" s="59"/>
      <c r="HAQ683" s="60"/>
      <c r="HAR683" s="94"/>
      <c r="HAS683" s="59"/>
      <c r="HAT683" s="60"/>
      <c r="HAU683" s="94"/>
      <c r="HAV683" s="59"/>
      <c r="HAW683" s="60"/>
      <c r="HAX683" s="94"/>
      <c r="HAY683" s="59"/>
      <c r="HAZ683" s="60"/>
      <c r="HBA683" s="94"/>
      <c r="HBB683" s="59"/>
      <c r="HBC683" s="60"/>
      <c r="HBD683" s="94"/>
      <c r="HBE683" s="59"/>
      <c r="HBF683" s="60"/>
      <c r="HBG683" s="94"/>
      <c r="HBH683" s="59"/>
      <c r="HBI683" s="60"/>
      <c r="HBJ683" s="94"/>
      <c r="HBK683" s="59"/>
      <c r="HBL683" s="60"/>
      <c r="HBM683" s="94"/>
      <c r="HBN683" s="59"/>
      <c r="HBO683" s="60"/>
      <c r="HBP683" s="94"/>
      <c r="HBQ683" s="59"/>
      <c r="HBR683" s="60"/>
      <c r="HBS683" s="94"/>
      <c r="HBT683" s="59"/>
      <c r="HBU683" s="60"/>
      <c r="HBV683" s="94"/>
      <c r="HBW683" s="59"/>
      <c r="HBX683" s="60"/>
      <c r="HBY683" s="94"/>
      <c r="HBZ683" s="59"/>
      <c r="HCA683" s="60"/>
      <c r="HCB683" s="94"/>
      <c r="HCC683" s="59"/>
      <c r="HCD683" s="60"/>
      <c r="HCE683" s="94"/>
      <c r="HCF683" s="59"/>
      <c r="HCG683" s="60"/>
      <c r="HCH683" s="94"/>
      <c r="HCI683" s="59"/>
      <c r="HCJ683" s="60"/>
      <c r="HCK683" s="94"/>
      <c r="HCL683" s="59"/>
      <c r="HCM683" s="60"/>
      <c r="HCN683" s="94"/>
      <c r="HCO683" s="59"/>
      <c r="HCP683" s="60"/>
      <c r="HCQ683" s="94"/>
      <c r="HCR683" s="59"/>
      <c r="HCS683" s="60"/>
      <c r="HCT683" s="94"/>
      <c r="HCU683" s="59"/>
      <c r="HCV683" s="60"/>
      <c r="HCW683" s="94"/>
      <c r="HCX683" s="59"/>
      <c r="HCY683" s="60"/>
      <c r="HCZ683" s="94"/>
      <c r="HDA683" s="59"/>
      <c r="HDB683" s="60"/>
      <c r="HDC683" s="94"/>
      <c r="HDD683" s="59"/>
      <c r="HDE683" s="60"/>
      <c r="HDF683" s="94"/>
      <c r="HDG683" s="59"/>
      <c r="HDH683" s="60"/>
      <c r="HDI683" s="94"/>
      <c r="HDJ683" s="59"/>
      <c r="HDK683" s="60"/>
      <c r="HDL683" s="94"/>
      <c r="HDM683" s="59"/>
      <c r="HDN683" s="60"/>
      <c r="HDO683" s="94"/>
      <c r="HDP683" s="59"/>
      <c r="HDQ683" s="60"/>
      <c r="HDR683" s="94"/>
      <c r="HDS683" s="59"/>
      <c r="HDT683" s="60"/>
      <c r="HDU683" s="94"/>
      <c r="HDV683" s="59"/>
      <c r="HDW683" s="60"/>
      <c r="HDX683" s="94"/>
      <c r="HDY683" s="59"/>
      <c r="HDZ683" s="60"/>
      <c r="HEA683" s="94"/>
      <c r="HEB683" s="59"/>
      <c r="HEC683" s="60"/>
      <c r="HED683" s="94"/>
      <c r="HEE683" s="59"/>
      <c r="HEF683" s="60"/>
      <c r="HEG683" s="94"/>
      <c r="HEH683" s="59"/>
      <c r="HEI683" s="60"/>
      <c r="HEJ683" s="94"/>
      <c r="HEK683" s="59"/>
      <c r="HEL683" s="60"/>
      <c r="HEM683" s="94"/>
      <c r="HEN683" s="59"/>
      <c r="HEO683" s="60"/>
      <c r="HEP683" s="94"/>
      <c r="HEQ683" s="59"/>
      <c r="HER683" s="60"/>
      <c r="HES683" s="94"/>
      <c r="HET683" s="59"/>
      <c r="HEU683" s="60"/>
      <c r="HEV683" s="94"/>
      <c r="HEW683" s="59"/>
      <c r="HEX683" s="60"/>
      <c r="HEY683" s="94"/>
      <c r="HEZ683" s="59"/>
      <c r="HFA683" s="60"/>
      <c r="HFB683" s="94"/>
      <c r="HFC683" s="59"/>
      <c r="HFD683" s="60"/>
      <c r="HFE683" s="94"/>
      <c r="HFF683" s="59"/>
      <c r="HFG683" s="60"/>
      <c r="HFH683" s="94"/>
      <c r="HFI683" s="59"/>
      <c r="HFJ683" s="60"/>
      <c r="HFK683" s="94"/>
      <c r="HFL683" s="59"/>
      <c r="HFM683" s="60"/>
      <c r="HFN683" s="94"/>
      <c r="HFO683" s="59"/>
      <c r="HFP683" s="60"/>
      <c r="HFQ683" s="94"/>
      <c r="HFR683" s="59"/>
      <c r="HFS683" s="60"/>
      <c r="HFT683" s="94"/>
      <c r="HFU683" s="59"/>
      <c r="HFV683" s="60"/>
      <c r="HFW683" s="94"/>
      <c r="HFX683" s="59"/>
      <c r="HFY683" s="60"/>
      <c r="HFZ683" s="94"/>
      <c r="HGA683" s="59"/>
      <c r="HGB683" s="60"/>
      <c r="HGC683" s="94"/>
      <c r="HGD683" s="59"/>
      <c r="HGE683" s="60"/>
      <c r="HGF683" s="94"/>
      <c r="HGG683" s="59"/>
      <c r="HGH683" s="60"/>
      <c r="HGI683" s="94"/>
      <c r="HGJ683" s="59"/>
      <c r="HGK683" s="60"/>
      <c r="HGL683" s="94"/>
      <c r="HGM683" s="59"/>
      <c r="HGN683" s="60"/>
      <c r="HGO683" s="94"/>
      <c r="HGP683" s="59"/>
      <c r="HGQ683" s="60"/>
      <c r="HGR683" s="94"/>
      <c r="HGS683" s="59"/>
      <c r="HGT683" s="60"/>
      <c r="HGU683" s="94"/>
      <c r="HGV683" s="59"/>
      <c r="HGW683" s="60"/>
      <c r="HGX683" s="94"/>
      <c r="HGY683" s="59"/>
      <c r="HGZ683" s="60"/>
      <c r="HHA683" s="94"/>
      <c r="HHB683" s="59"/>
      <c r="HHC683" s="60"/>
      <c r="HHD683" s="94"/>
      <c r="HHE683" s="59"/>
      <c r="HHF683" s="60"/>
      <c r="HHG683" s="94"/>
      <c r="HHH683" s="59"/>
      <c r="HHI683" s="60"/>
      <c r="HHJ683" s="94"/>
      <c r="HHK683" s="59"/>
      <c r="HHL683" s="60"/>
      <c r="HHM683" s="94"/>
      <c r="HHN683" s="59"/>
      <c r="HHO683" s="60"/>
      <c r="HHP683" s="94"/>
      <c r="HHQ683" s="59"/>
      <c r="HHR683" s="60"/>
      <c r="HHS683" s="94"/>
      <c r="HHT683" s="59"/>
      <c r="HHU683" s="60"/>
      <c r="HHV683" s="94"/>
      <c r="HHW683" s="59"/>
      <c r="HHX683" s="60"/>
      <c r="HHY683" s="94"/>
      <c r="HHZ683" s="59"/>
      <c r="HIA683" s="60"/>
      <c r="HIB683" s="94"/>
      <c r="HIC683" s="59"/>
      <c r="HID683" s="60"/>
      <c r="HIE683" s="94"/>
      <c r="HIF683" s="59"/>
      <c r="HIG683" s="60"/>
      <c r="HIH683" s="94"/>
      <c r="HII683" s="59"/>
      <c r="HIJ683" s="60"/>
      <c r="HIK683" s="94"/>
      <c r="HIL683" s="59"/>
      <c r="HIM683" s="60"/>
      <c r="HIN683" s="94"/>
      <c r="HIO683" s="59"/>
      <c r="HIP683" s="60"/>
      <c r="HIQ683" s="94"/>
      <c r="HIR683" s="59"/>
      <c r="HIS683" s="60"/>
      <c r="HIT683" s="94"/>
      <c r="HIU683" s="59"/>
      <c r="HIV683" s="60"/>
      <c r="HIW683" s="94"/>
      <c r="HIX683" s="59"/>
      <c r="HIY683" s="60"/>
      <c r="HIZ683" s="94"/>
      <c r="HJA683" s="59"/>
      <c r="HJB683" s="60"/>
      <c r="HJC683" s="94"/>
      <c r="HJD683" s="59"/>
      <c r="HJE683" s="60"/>
      <c r="HJF683" s="94"/>
      <c r="HJG683" s="59"/>
      <c r="HJH683" s="60"/>
      <c r="HJI683" s="94"/>
      <c r="HJJ683" s="59"/>
      <c r="HJK683" s="60"/>
      <c r="HJL683" s="94"/>
      <c r="HJM683" s="59"/>
      <c r="HJN683" s="60"/>
      <c r="HJO683" s="94"/>
      <c r="HJP683" s="59"/>
      <c r="HJQ683" s="60"/>
      <c r="HJR683" s="94"/>
      <c r="HJS683" s="59"/>
      <c r="HJT683" s="60"/>
      <c r="HJU683" s="94"/>
      <c r="HJV683" s="59"/>
      <c r="HJW683" s="60"/>
      <c r="HJX683" s="94"/>
      <c r="HJY683" s="59"/>
      <c r="HJZ683" s="60"/>
      <c r="HKA683" s="94"/>
      <c r="HKB683" s="59"/>
      <c r="HKC683" s="60"/>
      <c r="HKD683" s="94"/>
      <c r="HKE683" s="59"/>
      <c r="HKF683" s="60"/>
      <c r="HKG683" s="94"/>
      <c r="HKH683" s="59"/>
      <c r="HKI683" s="60"/>
      <c r="HKJ683" s="94"/>
      <c r="HKK683" s="59"/>
      <c r="HKL683" s="60"/>
      <c r="HKM683" s="94"/>
      <c r="HKN683" s="59"/>
      <c r="HKO683" s="60"/>
      <c r="HKP683" s="94"/>
      <c r="HKQ683" s="59"/>
      <c r="HKR683" s="60"/>
      <c r="HKS683" s="94"/>
      <c r="HKT683" s="59"/>
      <c r="HKU683" s="60"/>
      <c r="HKV683" s="94"/>
      <c r="HKW683" s="59"/>
      <c r="HKX683" s="60"/>
      <c r="HKY683" s="94"/>
      <c r="HKZ683" s="59"/>
      <c r="HLA683" s="60"/>
      <c r="HLB683" s="94"/>
      <c r="HLC683" s="59"/>
      <c r="HLD683" s="60"/>
      <c r="HLE683" s="94"/>
      <c r="HLF683" s="59"/>
      <c r="HLG683" s="60"/>
      <c r="HLH683" s="94"/>
      <c r="HLI683" s="59"/>
      <c r="HLJ683" s="60"/>
      <c r="HLK683" s="94"/>
      <c r="HLL683" s="59"/>
      <c r="HLM683" s="60"/>
      <c r="HLN683" s="94"/>
      <c r="HLO683" s="59"/>
      <c r="HLP683" s="60"/>
      <c r="HLQ683" s="94"/>
      <c r="HLR683" s="59"/>
      <c r="HLS683" s="60"/>
      <c r="HLT683" s="94"/>
      <c r="HLU683" s="59"/>
      <c r="HLV683" s="60"/>
      <c r="HLW683" s="94"/>
      <c r="HLX683" s="59"/>
      <c r="HLY683" s="60"/>
      <c r="HLZ683" s="94"/>
      <c r="HMA683" s="59"/>
      <c r="HMB683" s="60"/>
      <c r="HMC683" s="94"/>
      <c r="HMD683" s="59"/>
      <c r="HME683" s="60"/>
      <c r="HMF683" s="94"/>
      <c r="HMG683" s="59"/>
      <c r="HMH683" s="60"/>
      <c r="HMI683" s="94"/>
      <c r="HMJ683" s="59"/>
      <c r="HMK683" s="60"/>
      <c r="HML683" s="94"/>
      <c r="HMM683" s="59"/>
      <c r="HMN683" s="60"/>
      <c r="HMO683" s="94"/>
      <c r="HMP683" s="59"/>
      <c r="HMQ683" s="60"/>
      <c r="HMR683" s="94"/>
      <c r="HMS683" s="59"/>
      <c r="HMT683" s="60"/>
      <c r="HMU683" s="94"/>
      <c r="HMV683" s="59"/>
      <c r="HMW683" s="60"/>
      <c r="HMX683" s="94"/>
      <c r="HMY683" s="59"/>
      <c r="HMZ683" s="60"/>
      <c r="HNA683" s="94"/>
      <c r="HNB683" s="59"/>
      <c r="HNC683" s="60"/>
      <c r="HND683" s="94"/>
      <c r="HNE683" s="59"/>
      <c r="HNF683" s="60"/>
      <c r="HNG683" s="94"/>
      <c r="HNH683" s="59"/>
      <c r="HNI683" s="60"/>
      <c r="HNJ683" s="94"/>
      <c r="HNK683" s="59"/>
      <c r="HNL683" s="60"/>
      <c r="HNM683" s="94"/>
      <c r="HNN683" s="59"/>
      <c r="HNO683" s="60"/>
      <c r="HNP683" s="94"/>
      <c r="HNQ683" s="59"/>
      <c r="HNR683" s="60"/>
      <c r="HNS683" s="94"/>
      <c r="HNT683" s="59"/>
      <c r="HNU683" s="60"/>
      <c r="HNV683" s="94"/>
      <c r="HNW683" s="59"/>
      <c r="HNX683" s="60"/>
      <c r="HNY683" s="94"/>
      <c r="HNZ683" s="59"/>
      <c r="HOA683" s="60"/>
      <c r="HOB683" s="94"/>
      <c r="HOC683" s="59"/>
      <c r="HOD683" s="60"/>
      <c r="HOE683" s="94"/>
      <c r="HOF683" s="59"/>
      <c r="HOG683" s="60"/>
      <c r="HOH683" s="94"/>
      <c r="HOI683" s="59"/>
      <c r="HOJ683" s="60"/>
      <c r="HOK683" s="94"/>
      <c r="HOL683" s="59"/>
      <c r="HOM683" s="60"/>
      <c r="HON683" s="94"/>
      <c r="HOO683" s="59"/>
      <c r="HOP683" s="60"/>
      <c r="HOQ683" s="94"/>
      <c r="HOR683" s="59"/>
      <c r="HOS683" s="60"/>
      <c r="HOT683" s="94"/>
      <c r="HOU683" s="59"/>
      <c r="HOV683" s="60"/>
      <c r="HOW683" s="94"/>
      <c r="HOX683" s="59"/>
      <c r="HOY683" s="60"/>
      <c r="HOZ683" s="94"/>
      <c r="HPA683" s="59"/>
      <c r="HPB683" s="60"/>
      <c r="HPC683" s="94"/>
      <c r="HPD683" s="59"/>
      <c r="HPE683" s="60"/>
      <c r="HPF683" s="94"/>
      <c r="HPG683" s="59"/>
      <c r="HPH683" s="60"/>
      <c r="HPI683" s="94"/>
      <c r="HPJ683" s="59"/>
      <c r="HPK683" s="60"/>
      <c r="HPL683" s="94"/>
      <c r="HPM683" s="59"/>
      <c r="HPN683" s="60"/>
      <c r="HPO683" s="94"/>
      <c r="HPP683" s="59"/>
      <c r="HPQ683" s="60"/>
      <c r="HPR683" s="94"/>
      <c r="HPS683" s="59"/>
      <c r="HPT683" s="60"/>
      <c r="HPU683" s="94"/>
      <c r="HPV683" s="59"/>
      <c r="HPW683" s="60"/>
      <c r="HPX683" s="94"/>
      <c r="HPY683" s="59"/>
      <c r="HPZ683" s="60"/>
      <c r="HQA683" s="94"/>
      <c r="HQB683" s="59"/>
      <c r="HQC683" s="60"/>
      <c r="HQD683" s="94"/>
      <c r="HQE683" s="59"/>
      <c r="HQF683" s="60"/>
      <c r="HQG683" s="94"/>
      <c r="HQH683" s="59"/>
      <c r="HQI683" s="60"/>
      <c r="HQJ683" s="94"/>
      <c r="HQK683" s="59"/>
      <c r="HQL683" s="60"/>
      <c r="HQM683" s="94"/>
      <c r="HQN683" s="59"/>
      <c r="HQO683" s="60"/>
      <c r="HQP683" s="94"/>
      <c r="HQQ683" s="59"/>
      <c r="HQR683" s="60"/>
      <c r="HQS683" s="94"/>
      <c r="HQT683" s="59"/>
      <c r="HQU683" s="60"/>
      <c r="HQV683" s="94"/>
      <c r="HQW683" s="59"/>
      <c r="HQX683" s="60"/>
      <c r="HQY683" s="94"/>
      <c r="HQZ683" s="59"/>
      <c r="HRA683" s="60"/>
      <c r="HRB683" s="94"/>
      <c r="HRC683" s="59"/>
      <c r="HRD683" s="60"/>
      <c r="HRE683" s="94"/>
      <c r="HRF683" s="59"/>
      <c r="HRG683" s="60"/>
      <c r="HRH683" s="94"/>
      <c r="HRI683" s="59"/>
      <c r="HRJ683" s="60"/>
      <c r="HRK683" s="94"/>
      <c r="HRL683" s="59"/>
      <c r="HRM683" s="60"/>
      <c r="HRN683" s="94"/>
      <c r="HRO683" s="59"/>
      <c r="HRP683" s="60"/>
      <c r="HRQ683" s="94"/>
      <c r="HRR683" s="59"/>
      <c r="HRS683" s="60"/>
      <c r="HRT683" s="94"/>
      <c r="HRU683" s="59"/>
      <c r="HRV683" s="60"/>
      <c r="HRW683" s="94"/>
      <c r="HRX683" s="59"/>
      <c r="HRY683" s="60"/>
      <c r="HRZ683" s="94"/>
      <c r="HSA683" s="59"/>
      <c r="HSB683" s="60"/>
      <c r="HSC683" s="94"/>
      <c r="HSD683" s="59"/>
      <c r="HSE683" s="60"/>
      <c r="HSF683" s="94"/>
      <c r="HSG683" s="59"/>
      <c r="HSH683" s="60"/>
      <c r="HSI683" s="94"/>
      <c r="HSJ683" s="59"/>
      <c r="HSK683" s="60"/>
      <c r="HSL683" s="94"/>
      <c r="HSM683" s="59"/>
      <c r="HSN683" s="60"/>
      <c r="HSO683" s="94"/>
      <c r="HSP683" s="59"/>
      <c r="HSQ683" s="60"/>
      <c r="HSR683" s="94"/>
      <c r="HSS683" s="59"/>
      <c r="HST683" s="60"/>
      <c r="HSU683" s="94"/>
      <c r="HSV683" s="59"/>
      <c r="HSW683" s="60"/>
      <c r="HSX683" s="94"/>
      <c r="HSY683" s="59"/>
      <c r="HSZ683" s="60"/>
      <c r="HTA683" s="94"/>
      <c r="HTB683" s="59"/>
      <c r="HTC683" s="60"/>
      <c r="HTD683" s="94"/>
      <c r="HTE683" s="59"/>
      <c r="HTF683" s="60"/>
      <c r="HTG683" s="94"/>
      <c r="HTH683" s="59"/>
      <c r="HTI683" s="60"/>
      <c r="HTJ683" s="94"/>
      <c r="HTK683" s="59"/>
      <c r="HTL683" s="60"/>
      <c r="HTM683" s="94"/>
      <c r="HTN683" s="59"/>
      <c r="HTO683" s="60"/>
      <c r="HTP683" s="94"/>
      <c r="HTQ683" s="59"/>
      <c r="HTR683" s="60"/>
      <c r="HTS683" s="94"/>
      <c r="HTT683" s="59"/>
      <c r="HTU683" s="60"/>
      <c r="HTV683" s="94"/>
      <c r="HTW683" s="59"/>
      <c r="HTX683" s="60"/>
      <c r="HTY683" s="94"/>
      <c r="HTZ683" s="59"/>
      <c r="HUA683" s="60"/>
      <c r="HUB683" s="94"/>
      <c r="HUC683" s="59"/>
      <c r="HUD683" s="60"/>
      <c r="HUE683" s="94"/>
      <c r="HUF683" s="59"/>
      <c r="HUG683" s="60"/>
      <c r="HUH683" s="94"/>
      <c r="HUI683" s="59"/>
      <c r="HUJ683" s="60"/>
      <c r="HUK683" s="94"/>
      <c r="HUL683" s="59"/>
      <c r="HUM683" s="60"/>
      <c r="HUN683" s="94"/>
      <c r="HUO683" s="59"/>
      <c r="HUP683" s="60"/>
      <c r="HUQ683" s="94"/>
      <c r="HUR683" s="59"/>
      <c r="HUS683" s="60"/>
      <c r="HUT683" s="94"/>
      <c r="HUU683" s="59"/>
      <c r="HUV683" s="60"/>
      <c r="HUW683" s="94"/>
      <c r="HUX683" s="59"/>
      <c r="HUY683" s="60"/>
      <c r="HUZ683" s="94"/>
      <c r="HVA683" s="59"/>
      <c r="HVB683" s="60"/>
      <c r="HVC683" s="94"/>
      <c r="HVD683" s="59"/>
      <c r="HVE683" s="60"/>
      <c r="HVF683" s="94"/>
      <c r="HVG683" s="59"/>
      <c r="HVH683" s="60"/>
      <c r="HVI683" s="94"/>
      <c r="HVJ683" s="59"/>
      <c r="HVK683" s="60"/>
      <c r="HVL683" s="94"/>
      <c r="HVM683" s="59"/>
      <c r="HVN683" s="60"/>
      <c r="HVO683" s="94"/>
      <c r="HVP683" s="59"/>
      <c r="HVQ683" s="60"/>
      <c r="HVR683" s="94"/>
      <c r="HVS683" s="59"/>
      <c r="HVT683" s="60"/>
      <c r="HVU683" s="94"/>
      <c r="HVV683" s="59"/>
      <c r="HVW683" s="60"/>
      <c r="HVX683" s="94"/>
      <c r="HVY683" s="59"/>
      <c r="HVZ683" s="60"/>
      <c r="HWA683" s="94"/>
      <c r="HWB683" s="59"/>
      <c r="HWC683" s="60"/>
      <c r="HWD683" s="94"/>
      <c r="HWE683" s="59"/>
      <c r="HWF683" s="60"/>
      <c r="HWG683" s="94"/>
      <c r="HWH683" s="59"/>
      <c r="HWI683" s="60"/>
      <c r="HWJ683" s="94"/>
      <c r="HWK683" s="59"/>
      <c r="HWL683" s="60"/>
      <c r="HWM683" s="94"/>
      <c r="HWN683" s="59"/>
      <c r="HWO683" s="60"/>
      <c r="HWP683" s="94"/>
      <c r="HWQ683" s="59"/>
      <c r="HWR683" s="60"/>
      <c r="HWS683" s="94"/>
      <c r="HWT683" s="59"/>
      <c r="HWU683" s="60"/>
      <c r="HWV683" s="94"/>
      <c r="HWW683" s="59"/>
      <c r="HWX683" s="60"/>
      <c r="HWY683" s="94"/>
      <c r="HWZ683" s="59"/>
      <c r="HXA683" s="60"/>
      <c r="HXB683" s="94"/>
      <c r="HXC683" s="59"/>
      <c r="HXD683" s="60"/>
      <c r="HXE683" s="94"/>
      <c r="HXF683" s="59"/>
      <c r="HXG683" s="60"/>
      <c r="HXH683" s="94"/>
      <c r="HXI683" s="59"/>
      <c r="HXJ683" s="60"/>
      <c r="HXK683" s="94"/>
      <c r="HXL683" s="59"/>
      <c r="HXM683" s="60"/>
      <c r="HXN683" s="94"/>
      <c r="HXO683" s="59"/>
      <c r="HXP683" s="60"/>
      <c r="HXQ683" s="94"/>
      <c r="HXR683" s="59"/>
      <c r="HXS683" s="60"/>
      <c r="HXT683" s="94"/>
      <c r="HXU683" s="59"/>
      <c r="HXV683" s="60"/>
      <c r="HXW683" s="94"/>
      <c r="HXX683" s="59"/>
      <c r="HXY683" s="60"/>
      <c r="HXZ683" s="94"/>
      <c r="HYA683" s="59"/>
      <c r="HYB683" s="60"/>
      <c r="HYC683" s="94"/>
      <c r="HYD683" s="59"/>
      <c r="HYE683" s="60"/>
      <c r="HYF683" s="94"/>
      <c r="HYG683" s="59"/>
      <c r="HYH683" s="60"/>
      <c r="HYI683" s="94"/>
      <c r="HYJ683" s="59"/>
      <c r="HYK683" s="60"/>
      <c r="HYL683" s="94"/>
      <c r="HYM683" s="59"/>
      <c r="HYN683" s="60"/>
      <c r="HYO683" s="94"/>
      <c r="HYP683" s="59"/>
      <c r="HYQ683" s="60"/>
      <c r="HYR683" s="94"/>
      <c r="HYS683" s="59"/>
      <c r="HYT683" s="60"/>
      <c r="HYU683" s="94"/>
      <c r="HYV683" s="59"/>
      <c r="HYW683" s="60"/>
      <c r="HYX683" s="94"/>
      <c r="HYY683" s="59"/>
      <c r="HYZ683" s="60"/>
      <c r="HZA683" s="94"/>
      <c r="HZB683" s="59"/>
      <c r="HZC683" s="60"/>
      <c r="HZD683" s="94"/>
      <c r="HZE683" s="59"/>
      <c r="HZF683" s="60"/>
      <c r="HZG683" s="94"/>
      <c r="HZH683" s="59"/>
      <c r="HZI683" s="60"/>
      <c r="HZJ683" s="94"/>
      <c r="HZK683" s="59"/>
      <c r="HZL683" s="60"/>
      <c r="HZM683" s="94"/>
      <c r="HZN683" s="59"/>
      <c r="HZO683" s="60"/>
      <c r="HZP683" s="94"/>
      <c r="HZQ683" s="59"/>
      <c r="HZR683" s="60"/>
      <c r="HZS683" s="94"/>
      <c r="HZT683" s="59"/>
      <c r="HZU683" s="60"/>
      <c r="HZV683" s="94"/>
      <c r="HZW683" s="59"/>
      <c r="HZX683" s="60"/>
      <c r="HZY683" s="94"/>
      <c r="HZZ683" s="59"/>
      <c r="IAA683" s="60"/>
      <c r="IAB683" s="94"/>
      <c r="IAC683" s="59"/>
      <c r="IAD683" s="60"/>
      <c r="IAE683" s="94"/>
      <c r="IAF683" s="59"/>
      <c r="IAG683" s="60"/>
      <c r="IAH683" s="94"/>
      <c r="IAI683" s="59"/>
      <c r="IAJ683" s="60"/>
      <c r="IAK683" s="94"/>
      <c r="IAL683" s="59"/>
      <c r="IAM683" s="60"/>
      <c r="IAN683" s="94"/>
      <c r="IAO683" s="59"/>
      <c r="IAP683" s="60"/>
      <c r="IAQ683" s="94"/>
      <c r="IAR683" s="59"/>
      <c r="IAS683" s="60"/>
      <c r="IAT683" s="94"/>
      <c r="IAU683" s="59"/>
      <c r="IAV683" s="60"/>
      <c r="IAW683" s="94"/>
      <c r="IAX683" s="59"/>
      <c r="IAY683" s="60"/>
      <c r="IAZ683" s="94"/>
      <c r="IBA683" s="59"/>
      <c r="IBB683" s="60"/>
      <c r="IBC683" s="94"/>
      <c r="IBD683" s="59"/>
      <c r="IBE683" s="60"/>
      <c r="IBF683" s="94"/>
      <c r="IBG683" s="59"/>
      <c r="IBH683" s="60"/>
      <c r="IBI683" s="94"/>
      <c r="IBJ683" s="59"/>
      <c r="IBK683" s="60"/>
      <c r="IBL683" s="94"/>
      <c r="IBM683" s="59"/>
      <c r="IBN683" s="60"/>
      <c r="IBO683" s="94"/>
      <c r="IBP683" s="59"/>
      <c r="IBQ683" s="60"/>
      <c r="IBR683" s="94"/>
      <c r="IBS683" s="59"/>
      <c r="IBT683" s="60"/>
      <c r="IBU683" s="94"/>
      <c r="IBV683" s="59"/>
      <c r="IBW683" s="60"/>
      <c r="IBX683" s="94"/>
      <c r="IBY683" s="59"/>
      <c r="IBZ683" s="60"/>
      <c r="ICA683" s="94"/>
      <c r="ICB683" s="59"/>
      <c r="ICC683" s="60"/>
      <c r="ICD683" s="94"/>
      <c r="ICE683" s="59"/>
      <c r="ICF683" s="60"/>
      <c r="ICG683" s="94"/>
      <c r="ICH683" s="59"/>
      <c r="ICI683" s="60"/>
      <c r="ICJ683" s="94"/>
      <c r="ICK683" s="59"/>
      <c r="ICL683" s="60"/>
      <c r="ICM683" s="94"/>
      <c r="ICN683" s="59"/>
      <c r="ICO683" s="60"/>
      <c r="ICP683" s="94"/>
      <c r="ICQ683" s="59"/>
      <c r="ICR683" s="60"/>
      <c r="ICS683" s="94"/>
      <c r="ICT683" s="59"/>
      <c r="ICU683" s="60"/>
      <c r="ICV683" s="94"/>
      <c r="ICW683" s="59"/>
      <c r="ICX683" s="60"/>
      <c r="ICY683" s="94"/>
      <c r="ICZ683" s="59"/>
      <c r="IDA683" s="60"/>
      <c r="IDB683" s="94"/>
      <c r="IDC683" s="59"/>
      <c r="IDD683" s="60"/>
      <c r="IDE683" s="94"/>
      <c r="IDF683" s="59"/>
      <c r="IDG683" s="60"/>
      <c r="IDH683" s="94"/>
      <c r="IDI683" s="59"/>
      <c r="IDJ683" s="60"/>
      <c r="IDK683" s="94"/>
      <c r="IDL683" s="59"/>
      <c r="IDM683" s="60"/>
      <c r="IDN683" s="94"/>
      <c r="IDO683" s="59"/>
      <c r="IDP683" s="60"/>
      <c r="IDQ683" s="94"/>
      <c r="IDR683" s="59"/>
      <c r="IDS683" s="60"/>
      <c r="IDT683" s="94"/>
      <c r="IDU683" s="59"/>
      <c r="IDV683" s="60"/>
      <c r="IDW683" s="94"/>
      <c r="IDX683" s="59"/>
      <c r="IDY683" s="60"/>
      <c r="IDZ683" s="94"/>
      <c r="IEA683" s="59"/>
      <c r="IEB683" s="60"/>
      <c r="IEC683" s="94"/>
      <c r="IED683" s="59"/>
      <c r="IEE683" s="60"/>
      <c r="IEF683" s="94"/>
      <c r="IEG683" s="59"/>
      <c r="IEH683" s="60"/>
      <c r="IEI683" s="94"/>
      <c r="IEJ683" s="59"/>
      <c r="IEK683" s="60"/>
      <c r="IEL683" s="94"/>
      <c r="IEM683" s="59"/>
      <c r="IEN683" s="60"/>
      <c r="IEO683" s="94"/>
      <c r="IEP683" s="59"/>
      <c r="IEQ683" s="60"/>
      <c r="IER683" s="94"/>
      <c r="IES683" s="59"/>
      <c r="IET683" s="60"/>
      <c r="IEU683" s="94"/>
      <c r="IEV683" s="59"/>
      <c r="IEW683" s="60"/>
      <c r="IEX683" s="94"/>
      <c r="IEY683" s="59"/>
      <c r="IEZ683" s="60"/>
      <c r="IFA683" s="94"/>
      <c r="IFB683" s="59"/>
      <c r="IFC683" s="60"/>
      <c r="IFD683" s="94"/>
      <c r="IFE683" s="59"/>
      <c r="IFF683" s="60"/>
      <c r="IFG683" s="94"/>
      <c r="IFH683" s="59"/>
      <c r="IFI683" s="60"/>
      <c r="IFJ683" s="94"/>
      <c r="IFK683" s="59"/>
      <c r="IFL683" s="60"/>
      <c r="IFM683" s="94"/>
      <c r="IFN683" s="59"/>
      <c r="IFO683" s="60"/>
      <c r="IFP683" s="94"/>
      <c r="IFQ683" s="59"/>
      <c r="IFR683" s="60"/>
      <c r="IFS683" s="94"/>
      <c r="IFT683" s="59"/>
      <c r="IFU683" s="60"/>
      <c r="IFV683" s="94"/>
      <c r="IFW683" s="59"/>
      <c r="IFX683" s="60"/>
      <c r="IFY683" s="94"/>
      <c r="IFZ683" s="59"/>
      <c r="IGA683" s="60"/>
      <c r="IGB683" s="94"/>
      <c r="IGC683" s="59"/>
      <c r="IGD683" s="60"/>
      <c r="IGE683" s="94"/>
      <c r="IGF683" s="59"/>
      <c r="IGG683" s="60"/>
      <c r="IGH683" s="94"/>
      <c r="IGI683" s="59"/>
      <c r="IGJ683" s="60"/>
      <c r="IGK683" s="94"/>
      <c r="IGL683" s="59"/>
      <c r="IGM683" s="60"/>
      <c r="IGN683" s="94"/>
      <c r="IGO683" s="59"/>
      <c r="IGP683" s="60"/>
      <c r="IGQ683" s="94"/>
      <c r="IGR683" s="59"/>
      <c r="IGS683" s="60"/>
      <c r="IGT683" s="94"/>
      <c r="IGU683" s="59"/>
      <c r="IGV683" s="60"/>
      <c r="IGW683" s="94"/>
      <c r="IGX683" s="59"/>
      <c r="IGY683" s="60"/>
      <c r="IGZ683" s="94"/>
      <c r="IHA683" s="59"/>
      <c r="IHB683" s="60"/>
      <c r="IHC683" s="94"/>
      <c r="IHD683" s="59"/>
      <c r="IHE683" s="60"/>
      <c r="IHF683" s="94"/>
      <c r="IHG683" s="59"/>
      <c r="IHH683" s="60"/>
      <c r="IHI683" s="94"/>
      <c r="IHJ683" s="59"/>
      <c r="IHK683" s="60"/>
      <c r="IHL683" s="94"/>
      <c r="IHM683" s="59"/>
      <c r="IHN683" s="60"/>
      <c r="IHO683" s="94"/>
      <c r="IHP683" s="59"/>
      <c r="IHQ683" s="60"/>
      <c r="IHR683" s="94"/>
      <c r="IHS683" s="59"/>
      <c r="IHT683" s="60"/>
      <c r="IHU683" s="94"/>
      <c r="IHV683" s="59"/>
      <c r="IHW683" s="60"/>
      <c r="IHX683" s="94"/>
      <c r="IHY683" s="59"/>
      <c r="IHZ683" s="60"/>
      <c r="IIA683" s="94"/>
      <c r="IIB683" s="59"/>
      <c r="IIC683" s="60"/>
      <c r="IID683" s="94"/>
      <c r="IIE683" s="59"/>
      <c r="IIF683" s="60"/>
      <c r="IIG683" s="94"/>
      <c r="IIH683" s="59"/>
      <c r="III683" s="60"/>
      <c r="IIJ683" s="94"/>
      <c r="IIK683" s="59"/>
      <c r="IIL683" s="60"/>
      <c r="IIM683" s="94"/>
      <c r="IIN683" s="59"/>
      <c r="IIO683" s="60"/>
      <c r="IIP683" s="94"/>
      <c r="IIQ683" s="59"/>
      <c r="IIR683" s="60"/>
      <c r="IIS683" s="94"/>
      <c r="IIT683" s="59"/>
      <c r="IIU683" s="60"/>
      <c r="IIV683" s="94"/>
      <c r="IIW683" s="59"/>
      <c r="IIX683" s="60"/>
      <c r="IIY683" s="94"/>
      <c r="IIZ683" s="59"/>
      <c r="IJA683" s="60"/>
      <c r="IJB683" s="94"/>
      <c r="IJC683" s="59"/>
      <c r="IJD683" s="60"/>
      <c r="IJE683" s="94"/>
      <c r="IJF683" s="59"/>
      <c r="IJG683" s="60"/>
      <c r="IJH683" s="94"/>
      <c r="IJI683" s="59"/>
      <c r="IJJ683" s="60"/>
      <c r="IJK683" s="94"/>
      <c r="IJL683" s="59"/>
      <c r="IJM683" s="60"/>
      <c r="IJN683" s="94"/>
      <c r="IJO683" s="59"/>
      <c r="IJP683" s="60"/>
      <c r="IJQ683" s="94"/>
      <c r="IJR683" s="59"/>
      <c r="IJS683" s="60"/>
      <c r="IJT683" s="94"/>
      <c r="IJU683" s="59"/>
      <c r="IJV683" s="60"/>
      <c r="IJW683" s="94"/>
      <c r="IJX683" s="59"/>
      <c r="IJY683" s="60"/>
      <c r="IJZ683" s="94"/>
      <c r="IKA683" s="59"/>
      <c r="IKB683" s="60"/>
      <c r="IKC683" s="94"/>
      <c r="IKD683" s="59"/>
      <c r="IKE683" s="60"/>
      <c r="IKF683" s="94"/>
      <c r="IKG683" s="59"/>
      <c r="IKH683" s="60"/>
      <c r="IKI683" s="94"/>
      <c r="IKJ683" s="59"/>
      <c r="IKK683" s="60"/>
      <c r="IKL683" s="94"/>
      <c r="IKM683" s="59"/>
      <c r="IKN683" s="60"/>
      <c r="IKO683" s="94"/>
      <c r="IKP683" s="59"/>
      <c r="IKQ683" s="60"/>
      <c r="IKR683" s="94"/>
      <c r="IKS683" s="59"/>
      <c r="IKT683" s="60"/>
      <c r="IKU683" s="94"/>
      <c r="IKV683" s="59"/>
      <c r="IKW683" s="60"/>
      <c r="IKX683" s="94"/>
      <c r="IKY683" s="59"/>
      <c r="IKZ683" s="60"/>
      <c r="ILA683" s="94"/>
      <c r="ILB683" s="59"/>
      <c r="ILC683" s="60"/>
      <c r="ILD683" s="94"/>
      <c r="ILE683" s="59"/>
      <c r="ILF683" s="60"/>
      <c r="ILG683" s="94"/>
      <c r="ILH683" s="59"/>
      <c r="ILI683" s="60"/>
      <c r="ILJ683" s="94"/>
      <c r="ILK683" s="59"/>
      <c r="ILL683" s="60"/>
      <c r="ILM683" s="94"/>
      <c r="ILN683" s="59"/>
      <c r="ILO683" s="60"/>
      <c r="ILP683" s="94"/>
      <c r="ILQ683" s="59"/>
      <c r="ILR683" s="60"/>
      <c r="ILS683" s="94"/>
      <c r="ILT683" s="59"/>
      <c r="ILU683" s="60"/>
      <c r="ILV683" s="94"/>
      <c r="ILW683" s="59"/>
      <c r="ILX683" s="60"/>
      <c r="ILY683" s="94"/>
      <c r="ILZ683" s="59"/>
      <c r="IMA683" s="60"/>
      <c r="IMB683" s="94"/>
      <c r="IMC683" s="59"/>
      <c r="IMD683" s="60"/>
      <c r="IME683" s="94"/>
      <c r="IMF683" s="59"/>
      <c r="IMG683" s="60"/>
      <c r="IMH683" s="94"/>
      <c r="IMI683" s="59"/>
      <c r="IMJ683" s="60"/>
      <c r="IMK683" s="94"/>
      <c r="IML683" s="59"/>
      <c r="IMM683" s="60"/>
      <c r="IMN683" s="94"/>
      <c r="IMO683" s="59"/>
      <c r="IMP683" s="60"/>
      <c r="IMQ683" s="94"/>
      <c r="IMR683" s="59"/>
      <c r="IMS683" s="60"/>
      <c r="IMT683" s="94"/>
      <c r="IMU683" s="59"/>
      <c r="IMV683" s="60"/>
      <c r="IMW683" s="94"/>
      <c r="IMX683" s="59"/>
      <c r="IMY683" s="60"/>
      <c r="IMZ683" s="94"/>
      <c r="INA683" s="59"/>
      <c r="INB683" s="60"/>
      <c r="INC683" s="94"/>
      <c r="IND683" s="59"/>
      <c r="INE683" s="60"/>
      <c r="INF683" s="94"/>
      <c r="ING683" s="59"/>
      <c r="INH683" s="60"/>
      <c r="INI683" s="94"/>
      <c r="INJ683" s="59"/>
      <c r="INK683" s="60"/>
      <c r="INL683" s="94"/>
      <c r="INM683" s="59"/>
      <c r="INN683" s="60"/>
      <c r="INO683" s="94"/>
      <c r="INP683" s="59"/>
      <c r="INQ683" s="60"/>
      <c r="INR683" s="94"/>
      <c r="INS683" s="59"/>
      <c r="INT683" s="60"/>
      <c r="INU683" s="94"/>
      <c r="INV683" s="59"/>
      <c r="INW683" s="60"/>
      <c r="INX683" s="94"/>
      <c r="INY683" s="59"/>
      <c r="INZ683" s="60"/>
      <c r="IOA683" s="94"/>
      <c r="IOB683" s="59"/>
      <c r="IOC683" s="60"/>
      <c r="IOD683" s="94"/>
      <c r="IOE683" s="59"/>
      <c r="IOF683" s="60"/>
      <c r="IOG683" s="94"/>
      <c r="IOH683" s="59"/>
      <c r="IOI683" s="60"/>
      <c r="IOJ683" s="94"/>
      <c r="IOK683" s="59"/>
      <c r="IOL683" s="60"/>
      <c r="IOM683" s="94"/>
      <c r="ION683" s="59"/>
      <c r="IOO683" s="60"/>
      <c r="IOP683" s="94"/>
      <c r="IOQ683" s="59"/>
      <c r="IOR683" s="60"/>
      <c r="IOS683" s="94"/>
      <c r="IOT683" s="59"/>
      <c r="IOU683" s="60"/>
      <c r="IOV683" s="94"/>
      <c r="IOW683" s="59"/>
      <c r="IOX683" s="60"/>
      <c r="IOY683" s="94"/>
      <c r="IOZ683" s="59"/>
      <c r="IPA683" s="60"/>
      <c r="IPB683" s="94"/>
      <c r="IPC683" s="59"/>
      <c r="IPD683" s="60"/>
      <c r="IPE683" s="94"/>
      <c r="IPF683" s="59"/>
      <c r="IPG683" s="60"/>
      <c r="IPH683" s="94"/>
      <c r="IPI683" s="59"/>
      <c r="IPJ683" s="60"/>
      <c r="IPK683" s="94"/>
      <c r="IPL683" s="59"/>
      <c r="IPM683" s="60"/>
      <c r="IPN683" s="94"/>
      <c r="IPO683" s="59"/>
      <c r="IPP683" s="60"/>
      <c r="IPQ683" s="94"/>
      <c r="IPR683" s="59"/>
      <c r="IPS683" s="60"/>
      <c r="IPT683" s="94"/>
      <c r="IPU683" s="59"/>
      <c r="IPV683" s="60"/>
      <c r="IPW683" s="94"/>
      <c r="IPX683" s="59"/>
      <c r="IPY683" s="60"/>
      <c r="IPZ683" s="94"/>
      <c r="IQA683" s="59"/>
      <c r="IQB683" s="60"/>
      <c r="IQC683" s="94"/>
      <c r="IQD683" s="59"/>
      <c r="IQE683" s="60"/>
      <c r="IQF683" s="94"/>
      <c r="IQG683" s="59"/>
      <c r="IQH683" s="60"/>
      <c r="IQI683" s="94"/>
      <c r="IQJ683" s="59"/>
      <c r="IQK683" s="60"/>
      <c r="IQL683" s="94"/>
      <c r="IQM683" s="59"/>
      <c r="IQN683" s="60"/>
      <c r="IQO683" s="94"/>
      <c r="IQP683" s="59"/>
      <c r="IQQ683" s="60"/>
      <c r="IQR683" s="94"/>
      <c r="IQS683" s="59"/>
      <c r="IQT683" s="60"/>
      <c r="IQU683" s="94"/>
      <c r="IQV683" s="59"/>
      <c r="IQW683" s="60"/>
      <c r="IQX683" s="94"/>
      <c r="IQY683" s="59"/>
      <c r="IQZ683" s="60"/>
      <c r="IRA683" s="94"/>
      <c r="IRB683" s="59"/>
      <c r="IRC683" s="60"/>
      <c r="IRD683" s="94"/>
      <c r="IRE683" s="59"/>
      <c r="IRF683" s="60"/>
      <c r="IRG683" s="94"/>
      <c r="IRH683" s="59"/>
      <c r="IRI683" s="60"/>
      <c r="IRJ683" s="94"/>
      <c r="IRK683" s="59"/>
      <c r="IRL683" s="60"/>
      <c r="IRM683" s="94"/>
      <c r="IRN683" s="59"/>
      <c r="IRO683" s="60"/>
      <c r="IRP683" s="94"/>
      <c r="IRQ683" s="59"/>
      <c r="IRR683" s="60"/>
      <c r="IRS683" s="94"/>
      <c r="IRT683" s="59"/>
      <c r="IRU683" s="60"/>
      <c r="IRV683" s="94"/>
      <c r="IRW683" s="59"/>
      <c r="IRX683" s="60"/>
      <c r="IRY683" s="94"/>
      <c r="IRZ683" s="59"/>
      <c r="ISA683" s="60"/>
      <c r="ISB683" s="94"/>
      <c r="ISC683" s="59"/>
      <c r="ISD683" s="60"/>
      <c r="ISE683" s="94"/>
      <c r="ISF683" s="59"/>
      <c r="ISG683" s="60"/>
      <c r="ISH683" s="94"/>
      <c r="ISI683" s="59"/>
      <c r="ISJ683" s="60"/>
      <c r="ISK683" s="94"/>
      <c r="ISL683" s="59"/>
      <c r="ISM683" s="60"/>
      <c r="ISN683" s="94"/>
      <c r="ISO683" s="59"/>
      <c r="ISP683" s="60"/>
      <c r="ISQ683" s="94"/>
      <c r="ISR683" s="59"/>
      <c r="ISS683" s="60"/>
      <c r="IST683" s="94"/>
      <c r="ISU683" s="59"/>
      <c r="ISV683" s="60"/>
      <c r="ISW683" s="94"/>
      <c r="ISX683" s="59"/>
      <c r="ISY683" s="60"/>
      <c r="ISZ683" s="94"/>
      <c r="ITA683" s="59"/>
      <c r="ITB683" s="60"/>
      <c r="ITC683" s="94"/>
      <c r="ITD683" s="59"/>
      <c r="ITE683" s="60"/>
      <c r="ITF683" s="94"/>
      <c r="ITG683" s="59"/>
      <c r="ITH683" s="60"/>
      <c r="ITI683" s="94"/>
      <c r="ITJ683" s="59"/>
      <c r="ITK683" s="60"/>
      <c r="ITL683" s="94"/>
      <c r="ITM683" s="59"/>
      <c r="ITN683" s="60"/>
      <c r="ITO683" s="94"/>
      <c r="ITP683" s="59"/>
      <c r="ITQ683" s="60"/>
      <c r="ITR683" s="94"/>
      <c r="ITS683" s="59"/>
      <c r="ITT683" s="60"/>
      <c r="ITU683" s="94"/>
      <c r="ITV683" s="59"/>
      <c r="ITW683" s="60"/>
      <c r="ITX683" s="94"/>
      <c r="ITY683" s="59"/>
      <c r="ITZ683" s="60"/>
      <c r="IUA683" s="94"/>
      <c r="IUB683" s="59"/>
      <c r="IUC683" s="60"/>
      <c r="IUD683" s="94"/>
      <c r="IUE683" s="59"/>
      <c r="IUF683" s="60"/>
      <c r="IUG683" s="94"/>
      <c r="IUH683" s="59"/>
      <c r="IUI683" s="60"/>
      <c r="IUJ683" s="94"/>
      <c r="IUK683" s="59"/>
      <c r="IUL683" s="60"/>
      <c r="IUM683" s="94"/>
      <c r="IUN683" s="59"/>
      <c r="IUO683" s="60"/>
      <c r="IUP683" s="94"/>
      <c r="IUQ683" s="59"/>
      <c r="IUR683" s="60"/>
      <c r="IUS683" s="94"/>
      <c r="IUT683" s="59"/>
      <c r="IUU683" s="60"/>
      <c r="IUV683" s="94"/>
      <c r="IUW683" s="59"/>
      <c r="IUX683" s="60"/>
      <c r="IUY683" s="94"/>
      <c r="IUZ683" s="59"/>
      <c r="IVA683" s="60"/>
      <c r="IVB683" s="94"/>
      <c r="IVC683" s="59"/>
      <c r="IVD683" s="60"/>
      <c r="IVE683" s="94"/>
      <c r="IVF683" s="59"/>
      <c r="IVG683" s="60"/>
      <c r="IVH683" s="94"/>
      <c r="IVI683" s="59"/>
      <c r="IVJ683" s="60"/>
      <c r="IVK683" s="94"/>
      <c r="IVL683" s="59"/>
      <c r="IVM683" s="60"/>
      <c r="IVN683" s="94"/>
      <c r="IVO683" s="59"/>
      <c r="IVP683" s="60"/>
      <c r="IVQ683" s="94"/>
      <c r="IVR683" s="59"/>
      <c r="IVS683" s="60"/>
      <c r="IVT683" s="94"/>
      <c r="IVU683" s="59"/>
      <c r="IVV683" s="60"/>
      <c r="IVW683" s="94"/>
      <c r="IVX683" s="59"/>
      <c r="IVY683" s="60"/>
      <c r="IVZ683" s="94"/>
      <c r="IWA683" s="59"/>
      <c r="IWB683" s="60"/>
      <c r="IWC683" s="94"/>
      <c r="IWD683" s="59"/>
      <c r="IWE683" s="60"/>
      <c r="IWF683" s="94"/>
      <c r="IWG683" s="59"/>
      <c r="IWH683" s="60"/>
      <c r="IWI683" s="94"/>
      <c r="IWJ683" s="59"/>
      <c r="IWK683" s="60"/>
      <c r="IWL683" s="94"/>
      <c r="IWM683" s="59"/>
      <c r="IWN683" s="60"/>
      <c r="IWO683" s="94"/>
      <c r="IWP683" s="59"/>
      <c r="IWQ683" s="60"/>
      <c r="IWR683" s="94"/>
      <c r="IWS683" s="59"/>
      <c r="IWT683" s="60"/>
      <c r="IWU683" s="94"/>
      <c r="IWV683" s="59"/>
      <c r="IWW683" s="60"/>
      <c r="IWX683" s="94"/>
      <c r="IWY683" s="59"/>
      <c r="IWZ683" s="60"/>
      <c r="IXA683" s="94"/>
      <c r="IXB683" s="59"/>
      <c r="IXC683" s="60"/>
      <c r="IXD683" s="94"/>
      <c r="IXE683" s="59"/>
      <c r="IXF683" s="60"/>
      <c r="IXG683" s="94"/>
      <c r="IXH683" s="59"/>
      <c r="IXI683" s="60"/>
      <c r="IXJ683" s="94"/>
      <c r="IXK683" s="59"/>
      <c r="IXL683" s="60"/>
      <c r="IXM683" s="94"/>
      <c r="IXN683" s="59"/>
      <c r="IXO683" s="60"/>
      <c r="IXP683" s="94"/>
      <c r="IXQ683" s="59"/>
      <c r="IXR683" s="60"/>
      <c r="IXS683" s="94"/>
      <c r="IXT683" s="59"/>
      <c r="IXU683" s="60"/>
      <c r="IXV683" s="94"/>
      <c r="IXW683" s="59"/>
      <c r="IXX683" s="60"/>
      <c r="IXY683" s="94"/>
      <c r="IXZ683" s="59"/>
      <c r="IYA683" s="60"/>
      <c r="IYB683" s="94"/>
      <c r="IYC683" s="59"/>
      <c r="IYD683" s="60"/>
      <c r="IYE683" s="94"/>
      <c r="IYF683" s="59"/>
      <c r="IYG683" s="60"/>
      <c r="IYH683" s="94"/>
      <c r="IYI683" s="59"/>
      <c r="IYJ683" s="60"/>
      <c r="IYK683" s="94"/>
      <c r="IYL683" s="59"/>
      <c r="IYM683" s="60"/>
      <c r="IYN683" s="94"/>
      <c r="IYO683" s="59"/>
      <c r="IYP683" s="60"/>
      <c r="IYQ683" s="94"/>
      <c r="IYR683" s="59"/>
      <c r="IYS683" s="60"/>
      <c r="IYT683" s="94"/>
      <c r="IYU683" s="59"/>
      <c r="IYV683" s="60"/>
      <c r="IYW683" s="94"/>
      <c r="IYX683" s="59"/>
      <c r="IYY683" s="60"/>
      <c r="IYZ683" s="94"/>
      <c r="IZA683" s="59"/>
      <c r="IZB683" s="60"/>
      <c r="IZC683" s="94"/>
      <c r="IZD683" s="59"/>
      <c r="IZE683" s="60"/>
      <c r="IZF683" s="94"/>
      <c r="IZG683" s="59"/>
      <c r="IZH683" s="60"/>
      <c r="IZI683" s="94"/>
      <c r="IZJ683" s="59"/>
      <c r="IZK683" s="60"/>
      <c r="IZL683" s="94"/>
      <c r="IZM683" s="59"/>
      <c r="IZN683" s="60"/>
      <c r="IZO683" s="94"/>
      <c r="IZP683" s="59"/>
      <c r="IZQ683" s="60"/>
      <c r="IZR683" s="94"/>
      <c r="IZS683" s="59"/>
      <c r="IZT683" s="60"/>
      <c r="IZU683" s="94"/>
      <c r="IZV683" s="59"/>
      <c r="IZW683" s="60"/>
      <c r="IZX683" s="94"/>
      <c r="IZY683" s="59"/>
      <c r="IZZ683" s="60"/>
      <c r="JAA683" s="94"/>
      <c r="JAB683" s="59"/>
      <c r="JAC683" s="60"/>
      <c r="JAD683" s="94"/>
      <c r="JAE683" s="59"/>
      <c r="JAF683" s="60"/>
      <c r="JAG683" s="94"/>
      <c r="JAH683" s="59"/>
      <c r="JAI683" s="60"/>
      <c r="JAJ683" s="94"/>
      <c r="JAK683" s="59"/>
      <c r="JAL683" s="60"/>
      <c r="JAM683" s="94"/>
      <c r="JAN683" s="59"/>
      <c r="JAO683" s="60"/>
      <c r="JAP683" s="94"/>
      <c r="JAQ683" s="59"/>
      <c r="JAR683" s="60"/>
      <c r="JAS683" s="94"/>
      <c r="JAT683" s="59"/>
      <c r="JAU683" s="60"/>
      <c r="JAV683" s="94"/>
      <c r="JAW683" s="59"/>
      <c r="JAX683" s="60"/>
      <c r="JAY683" s="94"/>
      <c r="JAZ683" s="59"/>
      <c r="JBA683" s="60"/>
      <c r="JBB683" s="94"/>
      <c r="JBC683" s="59"/>
      <c r="JBD683" s="60"/>
      <c r="JBE683" s="94"/>
      <c r="JBF683" s="59"/>
      <c r="JBG683" s="60"/>
      <c r="JBH683" s="94"/>
      <c r="JBI683" s="59"/>
      <c r="JBJ683" s="60"/>
      <c r="JBK683" s="94"/>
      <c r="JBL683" s="59"/>
      <c r="JBM683" s="60"/>
      <c r="JBN683" s="94"/>
      <c r="JBO683" s="59"/>
      <c r="JBP683" s="60"/>
      <c r="JBQ683" s="94"/>
      <c r="JBR683" s="59"/>
      <c r="JBS683" s="60"/>
      <c r="JBT683" s="94"/>
      <c r="JBU683" s="59"/>
      <c r="JBV683" s="60"/>
      <c r="JBW683" s="94"/>
      <c r="JBX683" s="59"/>
      <c r="JBY683" s="60"/>
      <c r="JBZ683" s="94"/>
      <c r="JCA683" s="59"/>
      <c r="JCB683" s="60"/>
      <c r="JCC683" s="94"/>
      <c r="JCD683" s="59"/>
      <c r="JCE683" s="60"/>
      <c r="JCF683" s="94"/>
      <c r="JCG683" s="59"/>
      <c r="JCH683" s="60"/>
      <c r="JCI683" s="94"/>
      <c r="JCJ683" s="59"/>
      <c r="JCK683" s="60"/>
      <c r="JCL683" s="94"/>
      <c r="JCM683" s="59"/>
      <c r="JCN683" s="60"/>
      <c r="JCO683" s="94"/>
      <c r="JCP683" s="59"/>
      <c r="JCQ683" s="60"/>
      <c r="JCR683" s="94"/>
      <c r="JCS683" s="59"/>
      <c r="JCT683" s="60"/>
      <c r="JCU683" s="94"/>
      <c r="JCV683" s="59"/>
      <c r="JCW683" s="60"/>
      <c r="JCX683" s="94"/>
      <c r="JCY683" s="59"/>
      <c r="JCZ683" s="60"/>
      <c r="JDA683" s="94"/>
      <c r="JDB683" s="59"/>
      <c r="JDC683" s="60"/>
      <c r="JDD683" s="94"/>
      <c r="JDE683" s="59"/>
      <c r="JDF683" s="60"/>
      <c r="JDG683" s="94"/>
      <c r="JDH683" s="59"/>
      <c r="JDI683" s="60"/>
      <c r="JDJ683" s="94"/>
      <c r="JDK683" s="59"/>
      <c r="JDL683" s="60"/>
      <c r="JDM683" s="94"/>
      <c r="JDN683" s="59"/>
      <c r="JDO683" s="60"/>
      <c r="JDP683" s="94"/>
      <c r="JDQ683" s="59"/>
      <c r="JDR683" s="60"/>
      <c r="JDS683" s="94"/>
      <c r="JDT683" s="59"/>
      <c r="JDU683" s="60"/>
      <c r="JDV683" s="94"/>
      <c r="JDW683" s="59"/>
      <c r="JDX683" s="60"/>
      <c r="JDY683" s="94"/>
      <c r="JDZ683" s="59"/>
      <c r="JEA683" s="60"/>
      <c r="JEB683" s="94"/>
      <c r="JEC683" s="59"/>
      <c r="JED683" s="60"/>
      <c r="JEE683" s="94"/>
      <c r="JEF683" s="59"/>
      <c r="JEG683" s="60"/>
      <c r="JEH683" s="94"/>
      <c r="JEI683" s="59"/>
      <c r="JEJ683" s="60"/>
      <c r="JEK683" s="94"/>
      <c r="JEL683" s="59"/>
      <c r="JEM683" s="60"/>
      <c r="JEN683" s="94"/>
      <c r="JEO683" s="59"/>
      <c r="JEP683" s="60"/>
      <c r="JEQ683" s="94"/>
      <c r="JER683" s="59"/>
      <c r="JES683" s="60"/>
      <c r="JET683" s="94"/>
      <c r="JEU683" s="59"/>
      <c r="JEV683" s="60"/>
      <c r="JEW683" s="94"/>
      <c r="JEX683" s="59"/>
      <c r="JEY683" s="60"/>
      <c r="JEZ683" s="94"/>
      <c r="JFA683" s="59"/>
      <c r="JFB683" s="60"/>
      <c r="JFC683" s="94"/>
      <c r="JFD683" s="59"/>
      <c r="JFE683" s="60"/>
      <c r="JFF683" s="94"/>
      <c r="JFG683" s="59"/>
      <c r="JFH683" s="60"/>
      <c r="JFI683" s="94"/>
      <c r="JFJ683" s="59"/>
      <c r="JFK683" s="60"/>
      <c r="JFL683" s="94"/>
      <c r="JFM683" s="59"/>
      <c r="JFN683" s="60"/>
      <c r="JFO683" s="94"/>
      <c r="JFP683" s="59"/>
      <c r="JFQ683" s="60"/>
      <c r="JFR683" s="94"/>
      <c r="JFS683" s="59"/>
      <c r="JFT683" s="60"/>
      <c r="JFU683" s="94"/>
      <c r="JFV683" s="59"/>
      <c r="JFW683" s="60"/>
      <c r="JFX683" s="94"/>
      <c r="JFY683" s="59"/>
      <c r="JFZ683" s="60"/>
      <c r="JGA683" s="94"/>
      <c r="JGB683" s="59"/>
      <c r="JGC683" s="60"/>
      <c r="JGD683" s="94"/>
      <c r="JGE683" s="59"/>
      <c r="JGF683" s="60"/>
      <c r="JGG683" s="94"/>
      <c r="JGH683" s="59"/>
      <c r="JGI683" s="60"/>
      <c r="JGJ683" s="94"/>
      <c r="JGK683" s="59"/>
      <c r="JGL683" s="60"/>
      <c r="JGM683" s="94"/>
      <c r="JGN683" s="59"/>
      <c r="JGO683" s="60"/>
      <c r="JGP683" s="94"/>
      <c r="JGQ683" s="59"/>
      <c r="JGR683" s="60"/>
      <c r="JGS683" s="94"/>
      <c r="JGT683" s="59"/>
      <c r="JGU683" s="60"/>
      <c r="JGV683" s="94"/>
      <c r="JGW683" s="59"/>
      <c r="JGX683" s="60"/>
      <c r="JGY683" s="94"/>
      <c r="JGZ683" s="59"/>
      <c r="JHA683" s="60"/>
      <c r="JHB683" s="94"/>
      <c r="JHC683" s="59"/>
      <c r="JHD683" s="60"/>
      <c r="JHE683" s="94"/>
      <c r="JHF683" s="59"/>
      <c r="JHG683" s="60"/>
      <c r="JHH683" s="94"/>
      <c r="JHI683" s="59"/>
      <c r="JHJ683" s="60"/>
      <c r="JHK683" s="94"/>
      <c r="JHL683" s="59"/>
      <c r="JHM683" s="60"/>
      <c r="JHN683" s="94"/>
      <c r="JHO683" s="59"/>
      <c r="JHP683" s="60"/>
      <c r="JHQ683" s="94"/>
      <c r="JHR683" s="59"/>
      <c r="JHS683" s="60"/>
      <c r="JHT683" s="94"/>
      <c r="JHU683" s="59"/>
      <c r="JHV683" s="60"/>
      <c r="JHW683" s="94"/>
      <c r="JHX683" s="59"/>
      <c r="JHY683" s="60"/>
      <c r="JHZ683" s="94"/>
      <c r="JIA683" s="59"/>
      <c r="JIB683" s="60"/>
      <c r="JIC683" s="94"/>
      <c r="JID683" s="59"/>
      <c r="JIE683" s="60"/>
      <c r="JIF683" s="94"/>
      <c r="JIG683" s="59"/>
      <c r="JIH683" s="60"/>
      <c r="JII683" s="94"/>
      <c r="JIJ683" s="59"/>
      <c r="JIK683" s="60"/>
      <c r="JIL683" s="94"/>
      <c r="JIM683" s="59"/>
      <c r="JIN683" s="60"/>
      <c r="JIO683" s="94"/>
      <c r="JIP683" s="59"/>
      <c r="JIQ683" s="60"/>
      <c r="JIR683" s="94"/>
      <c r="JIS683" s="59"/>
      <c r="JIT683" s="60"/>
      <c r="JIU683" s="94"/>
      <c r="JIV683" s="59"/>
      <c r="JIW683" s="60"/>
      <c r="JIX683" s="94"/>
      <c r="JIY683" s="59"/>
      <c r="JIZ683" s="60"/>
      <c r="JJA683" s="94"/>
      <c r="JJB683" s="59"/>
      <c r="JJC683" s="60"/>
      <c r="JJD683" s="94"/>
      <c r="JJE683" s="59"/>
      <c r="JJF683" s="60"/>
      <c r="JJG683" s="94"/>
      <c r="JJH683" s="59"/>
      <c r="JJI683" s="60"/>
      <c r="JJJ683" s="94"/>
      <c r="JJK683" s="59"/>
      <c r="JJL683" s="60"/>
      <c r="JJM683" s="94"/>
      <c r="JJN683" s="59"/>
      <c r="JJO683" s="60"/>
      <c r="JJP683" s="94"/>
      <c r="JJQ683" s="59"/>
      <c r="JJR683" s="60"/>
      <c r="JJS683" s="94"/>
      <c r="JJT683" s="59"/>
      <c r="JJU683" s="60"/>
      <c r="JJV683" s="94"/>
      <c r="JJW683" s="59"/>
      <c r="JJX683" s="60"/>
      <c r="JJY683" s="94"/>
      <c r="JJZ683" s="59"/>
      <c r="JKA683" s="60"/>
      <c r="JKB683" s="94"/>
      <c r="JKC683" s="59"/>
      <c r="JKD683" s="60"/>
      <c r="JKE683" s="94"/>
      <c r="JKF683" s="59"/>
      <c r="JKG683" s="60"/>
      <c r="JKH683" s="94"/>
      <c r="JKI683" s="59"/>
      <c r="JKJ683" s="60"/>
      <c r="JKK683" s="94"/>
      <c r="JKL683" s="59"/>
      <c r="JKM683" s="60"/>
      <c r="JKN683" s="94"/>
      <c r="JKO683" s="59"/>
      <c r="JKP683" s="60"/>
      <c r="JKQ683" s="94"/>
      <c r="JKR683" s="59"/>
      <c r="JKS683" s="60"/>
      <c r="JKT683" s="94"/>
      <c r="JKU683" s="59"/>
      <c r="JKV683" s="60"/>
      <c r="JKW683" s="94"/>
      <c r="JKX683" s="59"/>
      <c r="JKY683" s="60"/>
      <c r="JKZ683" s="94"/>
      <c r="JLA683" s="59"/>
      <c r="JLB683" s="60"/>
      <c r="JLC683" s="94"/>
      <c r="JLD683" s="59"/>
      <c r="JLE683" s="60"/>
      <c r="JLF683" s="94"/>
      <c r="JLG683" s="59"/>
      <c r="JLH683" s="60"/>
      <c r="JLI683" s="94"/>
      <c r="JLJ683" s="59"/>
      <c r="JLK683" s="60"/>
      <c r="JLL683" s="94"/>
      <c r="JLM683" s="59"/>
      <c r="JLN683" s="60"/>
      <c r="JLO683" s="94"/>
      <c r="JLP683" s="59"/>
      <c r="JLQ683" s="60"/>
      <c r="JLR683" s="94"/>
      <c r="JLS683" s="59"/>
      <c r="JLT683" s="60"/>
      <c r="JLU683" s="94"/>
      <c r="JLV683" s="59"/>
      <c r="JLW683" s="60"/>
      <c r="JLX683" s="94"/>
      <c r="JLY683" s="59"/>
      <c r="JLZ683" s="60"/>
      <c r="JMA683" s="94"/>
      <c r="JMB683" s="59"/>
      <c r="JMC683" s="60"/>
      <c r="JMD683" s="94"/>
      <c r="JME683" s="59"/>
      <c r="JMF683" s="60"/>
      <c r="JMG683" s="94"/>
      <c r="JMH683" s="59"/>
      <c r="JMI683" s="60"/>
      <c r="JMJ683" s="94"/>
      <c r="JMK683" s="59"/>
      <c r="JML683" s="60"/>
      <c r="JMM683" s="94"/>
      <c r="JMN683" s="59"/>
      <c r="JMO683" s="60"/>
      <c r="JMP683" s="94"/>
      <c r="JMQ683" s="59"/>
      <c r="JMR683" s="60"/>
      <c r="JMS683" s="94"/>
      <c r="JMT683" s="59"/>
      <c r="JMU683" s="60"/>
      <c r="JMV683" s="94"/>
      <c r="JMW683" s="59"/>
      <c r="JMX683" s="60"/>
      <c r="JMY683" s="94"/>
      <c r="JMZ683" s="59"/>
      <c r="JNA683" s="60"/>
      <c r="JNB683" s="94"/>
      <c r="JNC683" s="59"/>
      <c r="JND683" s="60"/>
      <c r="JNE683" s="94"/>
      <c r="JNF683" s="59"/>
      <c r="JNG683" s="60"/>
      <c r="JNH683" s="94"/>
      <c r="JNI683" s="59"/>
      <c r="JNJ683" s="60"/>
      <c r="JNK683" s="94"/>
      <c r="JNL683" s="59"/>
      <c r="JNM683" s="60"/>
      <c r="JNN683" s="94"/>
      <c r="JNO683" s="59"/>
      <c r="JNP683" s="60"/>
      <c r="JNQ683" s="94"/>
      <c r="JNR683" s="59"/>
      <c r="JNS683" s="60"/>
      <c r="JNT683" s="94"/>
      <c r="JNU683" s="59"/>
      <c r="JNV683" s="60"/>
      <c r="JNW683" s="94"/>
      <c r="JNX683" s="59"/>
      <c r="JNY683" s="60"/>
      <c r="JNZ683" s="94"/>
      <c r="JOA683" s="59"/>
      <c r="JOB683" s="60"/>
      <c r="JOC683" s="94"/>
      <c r="JOD683" s="59"/>
      <c r="JOE683" s="60"/>
      <c r="JOF683" s="94"/>
      <c r="JOG683" s="59"/>
      <c r="JOH683" s="60"/>
      <c r="JOI683" s="94"/>
      <c r="JOJ683" s="59"/>
      <c r="JOK683" s="60"/>
      <c r="JOL683" s="94"/>
      <c r="JOM683" s="59"/>
      <c r="JON683" s="60"/>
      <c r="JOO683" s="94"/>
      <c r="JOP683" s="59"/>
      <c r="JOQ683" s="60"/>
      <c r="JOR683" s="94"/>
      <c r="JOS683" s="59"/>
      <c r="JOT683" s="60"/>
      <c r="JOU683" s="94"/>
      <c r="JOV683" s="59"/>
      <c r="JOW683" s="60"/>
      <c r="JOX683" s="94"/>
      <c r="JOY683" s="59"/>
      <c r="JOZ683" s="60"/>
      <c r="JPA683" s="94"/>
      <c r="JPB683" s="59"/>
      <c r="JPC683" s="60"/>
      <c r="JPD683" s="94"/>
      <c r="JPE683" s="59"/>
      <c r="JPF683" s="60"/>
      <c r="JPG683" s="94"/>
      <c r="JPH683" s="59"/>
      <c r="JPI683" s="60"/>
      <c r="JPJ683" s="94"/>
      <c r="JPK683" s="59"/>
      <c r="JPL683" s="60"/>
      <c r="JPM683" s="94"/>
      <c r="JPN683" s="59"/>
      <c r="JPO683" s="60"/>
      <c r="JPP683" s="94"/>
      <c r="JPQ683" s="59"/>
      <c r="JPR683" s="60"/>
      <c r="JPS683" s="94"/>
      <c r="JPT683" s="59"/>
      <c r="JPU683" s="60"/>
      <c r="JPV683" s="94"/>
      <c r="JPW683" s="59"/>
      <c r="JPX683" s="60"/>
      <c r="JPY683" s="94"/>
      <c r="JPZ683" s="59"/>
      <c r="JQA683" s="60"/>
      <c r="JQB683" s="94"/>
      <c r="JQC683" s="59"/>
      <c r="JQD683" s="60"/>
      <c r="JQE683" s="94"/>
      <c r="JQF683" s="59"/>
      <c r="JQG683" s="60"/>
      <c r="JQH683" s="94"/>
      <c r="JQI683" s="59"/>
      <c r="JQJ683" s="60"/>
      <c r="JQK683" s="94"/>
      <c r="JQL683" s="59"/>
      <c r="JQM683" s="60"/>
      <c r="JQN683" s="94"/>
      <c r="JQO683" s="59"/>
      <c r="JQP683" s="60"/>
      <c r="JQQ683" s="94"/>
      <c r="JQR683" s="59"/>
      <c r="JQS683" s="60"/>
      <c r="JQT683" s="94"/>
      <c r="JQU683" s="59"/>
      <c r="JQV683" s="60"/>
      <c r="JQW683" s="94"/>
      <c r="JQX683" s="59"/>
      <c r="JQY683" s="60"/>
      <c r="JQZ683" s="94"/>
      <c r="JRA683" s="59"/>
      <c r="JRB683" s="60"/>
      <c r="JRC683" s="94"/>
      <c r="JRD683" s="59"/>
      <c r="JRE683" s="60"/>
      <c r="JRF683" s="94"/>
      <c r="JRG683" s="59"/>
      <c r="JRH683" s="60"/>
      <c r="JRI683" s="94"/>
      <c r="JRJ683" s="59"/>
      <c r="JRK683" s="60"/>
      <c r="JRL683" s="94"/>
      <c r="JRM683" s="59"/>
      <c r="JRN683" s="60"/>
      <c r="JRO683" s="94"/>
      <c r="JRP683" s="59"/>
      <c r="JRQ683" s="60"/>
      <c r="JRR683" s="94"/>
      <c r="JRS683" s="59"/>
      <c r="JRT683" s="60"/>
      <c r="JRU683" s="94"/>
      <c r="JRV683" s="59"/>
      <c r="JRW683" s="60"/>
      <c r="JRX683" s="94"/>
      <c r="JRY683" s="59"/>
      <c r="JRZ683" s="60"/>
      <c r="JSA683" s="94"/>
      <c r="JSB683" s="59"/>
      <c r="JSC683" s="60"/>
      <c r="JSD683" s="94"/>
      <c r="JSE683" s="59"/>
      <c r="JSF683" s="60"/>
      <c r="JSG683" s="94"/>
      <c r="JSH683" s="59"/>
      <c r="JSI683" s="60"/>
      <c r="JSJ683" s="94"/>
      <c r="JSK683" s="59"/>
      <c r="JSL683" s="60"/>
      <c r="JSM683" s="94"/>
      <c r="JSN683" s="59"/>
      <c r="JSO683" s="60"/>
      <c r="JSP683" s="94"/>
      <c r="JSQ683" s="59"/>
      <c r="JSR683" s="60"/>
      <c r="JSS683" s="94"/>
      <c r="JST683" s="59"/>
      <c r="JSU683" s="60"/>
      <c r="JSV683" s="94"/>
      <c r="JSW683" s="59"/>
      <c r="JSX683" s="60"/>
      <c r="JSY683" s="94"/>
      <c r="JSZ683" s="59"/>
      <c r="JTA683" s="60"/>
      <c r="JTB683" s="94"/>
      <c r="JTC683" s="59"/>
      <c r="JTD683" s="60"/>
      <c r="JTE683" s="94"/>
      <c r="JTF683" s="59"/>
      <c r="JTG683" s="60"/>
      <c r="JTH683" s="94"/>
      <c r="JTI683" s="59"/>
      <c r="JTJ683" s="60"/>
      <c r="JTK683" s="94"/>
      <c r="JTL683" s="59"/>
      <c r="JTM683" s="60"/>
      <c r="JTN683" s="94"/>
      <c r="JTO683" s="59"/>
      <c r="JTP683" s="60"/>
      <c r="JTQ683" s="94"/>
      <c r="JTR683" s="59"/>
      <c r="JTS683" s="60"/>
      <c r="JTT683" s="94"/>
      <c r="JTU683" s="59"/>
      <c r="JTV683" s="60"/>
      <c r="JTW683" s="94"/>
      <c r="JTX683" s="59"/>
      <c r="JTY683" s="60"/>
      <c r="JTZ683" s="94"/>
      <c r="JUA683" s="59"/>
      <c r="JUB683" s="60"/>
      <c r="JUC683" s="94"/>
      <c r="JUD683" s="59"/>
      <c r="JUE683" s="60"/>
      <c r="JUF683" s="94"/>
      <c r="JUG683" s="59"/>
      <c r="JUH683" s="60"/>
      <c r="JUI683" s="94"/>
      <c r="JUJ683" s="59"/>
      <c r="JUK683" s="60"/>
      <c r="JUL683" s="94"/>
      <c r="JUM683" s="59"/>
      <c r="JUN683" s="60"/>
      <c r="JUO683" s="94"/>
      <c r="JUP683" s="59"/>
      <c r="JUQ683" s="60"/>
      <c r="JUR683" s="94"/>
      <c r="JUS683" s="59"/>
      <c r="JUT683" s="60"/>
      <c r="JUU683" s="94"/>
      <c r="JUV683" s="59"/>
      <c r="JUW683" s="60"/>
      <c r="JUX683" s="94"/>
      <c r="JUY683" s="59"/>
      <c r="JUZ683" s="60"/>
      <c r="JVA683" s="94"/>
      <c r="JVB683" s="59"/>
      <c r="JVC683" s="60"/>
      <c r="JVD683" s="94"/>
      <c r="JVE683" s="59"/>
      <c r="JVF683" s="60"/>
      <c r="JVG683" s="94"/>
      <c r="JVH683" s="59"/>
      <c r="JVI683" s="60"/>
      <c r="JVJ683" s="94"/>
      <c r="JVK683" s="59"/>
      <c r="JVL683" s="60"/>
      <c r="JVM683" s="94"/>
      <c r="JVN683" s="59"/>
      <c r="JVO683" s="60"/>
      <c r="JVP683" s="94"/>
      <c r="JVQ683" s="59"/>
      <c r="JVR683" s="60"/>
      <c r="JVS683" s="94"/>
      <c r="JVT683" s="59"/>
      <c r="JVU683" s="60"/>
      <c r="JVV683" s="94"/>
      <c r="JVW683" s="59"/>
      <c r="JVX683" s="60"/>
      <c r="JVY683" s="94"/>
      <c r="JVZ683" s="59"/>
      <c r="JWA683" s="60"/>
      <c r="JWB683" s="94"/>
      <c r="JWC683" s="59"/>
      <c r="JWD683" s="60"/>
      <c r="JWE683" s="94"/>
      <c r="JWF683" s="59"/>
      <c r="JWG683" s="60"/>
      <c r="JWH683" s="94"/>
      <c r="JWI683" s="59"/>
      <c r="JWJ683" s="60"/>
      <c r="JWK683" s="94"/>
      <c r="JWL683" s="59"/>
      <c r="JWM683" s="60"/>
      <c r="JWN683" s="94"/>
      <c r="JWO683" s="59"/>
      <c r="JWP683" s="60"/>
      <c r="JWQ683" s="94"/>
      <c r="JWR683" s="59"/>
      <c r="JWS683" s="60"/>
      <c r="JWT683" s="94"/>
      <c r="JWU683" s="59"/>
      <c r="JWV683" s="60"/>
      <c r="JWW683" s="94"/>
      <c r="JWX683" s="59"/>
      <c r="JWY683" s="60"/>
      <c r="JWZ683" s="94"/>
      <c r="JXA683" s="59"/>
      <c r="JXB683" s="60"/>
      <c r="JXC683" s="94"/>
      <c r="JXD683" s="59"/>
      <c r="JXE683" s="60"/>
      <c r="JXF683" s="94"/>
      <c r="JXG683" s="59"/>
      <c r="JXH683" s="60"/>
      <c r="JXI683" s="94"/>
      <c r="JXJ683" s="59"/>
      <c r="JXK683" s="60"/>
      <c r="JXL683" s="94"/>
      <c r="JXM683" s="59"/>
      <c r="JXN683" s="60"/>
      <c r="JXO683" s="94"/>
      <c r="JXP683" s="59"/>
      <c r="JXQ683" s="60"/>
      <c r="JXR683" s="94"/>
      <c r="JXS683" s="59"/>
      <c r="JXT683" s="60"/>
      <c r="JXU683" s="94"/>
      <c r="JXV683" s="59"/>
      <c r="JXW683" s="60"/>
      <c r="JXX683" s="94"/>
      <c r="JXY683" s="59"/>
      <c r="JXZ683" s="60"/>
      <c r="JYA683" s="94"/>
      <c r="JYB683" s="59"/>
      <c r="JYC683" s="60"/>
      <c r="JYD683" s="94"/>
      <c r="JYE683" s="59"/>
      <c r="JYF683" s="60"/>
      <c r="JYG683" s="94"/>
      <c r="JYH683" s="59"/>
      <c r="JYI683" s="60"/>
      <c r="JYJ683" s="94"/>
      <c r="JYK683" s="59"/>
      <c r="JYL683" s="60"/>
      <c r="JYM683" s="94"/>
      <c r="JYN683" s="59"/>
      <c r="JYO683" s="60"/>
      <c r="JYP683" s="94"/>
      <c r="JYQ683" s="59"/>
      <c r="JYR683" s="60"/>
      <c r="JYS683" s="94"/>
      <c r="JYT683" s="59"/>
      <c r="JYU683" s="60"/>
      <c r="JYV683" s="94"/>
      <c r="JYW683" s="59"/>
      <c r="JYX683" s="60"/>
      <c r="JYY683" s="94"/>
      <c r="JYZ683" s="59"/>
      <c r="JZA683" s="60"/>
      <c r="JZB683" s="94"/>
      <c r="JZC683" s="59"/>
      <c r="JZD683" s="60"/>
      <c r="JZE683" s="94"/>
      <c r="JZF683" s="59"/>
      <c r="JZG683" s="60"/>
      <c r="JZH683" s="94"/>
      <c r="JZI683" s="59"/>
      <c r="JZJ683" s="60"/>
      <c r="JZK683" s="94"/>
      <c r="JZL683" s="59"/>
      <c r="JZM683" s="60"/>
      <c r="JZN683" s="94"/>
      <c r="JZO683" s="59"/>
      <c r="JZP683" s="60"/>
      <c r="JZQ683" s="94"/>
      <c r="JZR683" s="59"/>
      <c r="JZS683" s="60"/>
      <c r="JZT683" s="94"/>
      <c r="JZU683" s="59"/>
      <c r="JZV683" s="60"/>
      <c r="JZW683" s="94"/>
      <c r="JZX683" s="59"/>
      <c r="JZY683" s="60"/>
      <c r="JZZ683" s="94"/>
      <c r="KAA683" s="59"/>
      <c r="KAB683" s="60"/>
      <c r="KAC683" s="94"/>
      <c r="KAD683" s="59"/>
      <c r="KAE683" s="60"/>
      <c r="KAF683" s="94"/>
      <c r="KAG683" s="59"/>
      <c r="KAH683" s="60"/>
      <c r="KAI683" s="94"/>
      <c r="KAJ683" s="59"/>
      <c r="KAK683" s="60"/>
      <c r="KAL683" s="94"/>
      <c r="KAM683" s="59"/>
      <c r="KAN683" s="60"/>
      <c r="KAO683" s="94"/>
      <c r="KAP683" s="59"/>
      <c r="KAQ683" s="60"/>
      <c r="KAR683" s="94"/>
      <c r="KAS683" s="59"/>
      <c r="KAT683" s="60"/>
      <c r="KAU683" s="94"/>
      <c r="KAV683" s="59"/>
      <c r="KAW683" s="60"/>
      <c r="KAX683" s="94"/>
      <c r="KAY683" s="59"/>
      <c r="KAZ683" s="60"/>
      <c r="KBA683" s="94"/>
      <c r="KBB683" s="59"/>
      <c r="KBC683" s="60"/>
      <c r="KBD683" s="94"/>
      <c r="KBE683" s="59"/>
      <c r="KBF683" s="60"/>
      <c r="KBG683" s="94"/>
      <c r="KBH683" s="59"/>
      <c r="KBI683" s="60"/>
      <c r="KBJ683" s="94"/>
      <c r="KBK683" s="59"/>
      <c r="KBL683" s="60"/>
      <c r="KBM683" s="94"/>
      <c r="KBN683" s="59"/>
      <c r="KBO683" s="60"/>
      <c r="KBP683" s="94"/>
      <c r="KBQ683" s="59"/>
      <c r="KBR683" s="60"/>
      <c r="KBS683" s="94"/>
      <c r="KBT683" s="59"/>
      <c r="KBU683" s="60"/>
      <c r="KBV683" s="94"/>
      <c r="KBW683" s="59"/>
      <c r="KBX683" s="60"/>
      <c r="KBY683" s="94"/>
      <c r="KBZ683" s="59"/>
      <c r="KCA683" s="60"/>
      <c r="KCB683" s="94"/>
      <c r="KCC683" s="59"/>
      <c r="KCD683" s="60"/>
      <c r="KCE683" s="94"/>
      <c r="KCF683" s="59"/>
      <c r="KCG683" s="60"/>
      <c r="KCH683" s="94"/>
      <c r="KCI683" s="59"/>
      <c r="KCJ683" s="60"/>
      <c r="KCK683" s="94"/>
      <c r="KCL683" s="59"/>
      <c r="KCM683" s="60"/>
      <c r="KCN683" s="94"/>
      <c r="KCO683" s="59"/>
      <c r="KCP683" s="60"/>
      <c r="KCQ683" s="94"/>
      <c r="KCR683" s="59"/>
      <c r="KCS683" s="60"/>
      <c r="KCT683" s="94"/>
      <c r="KCU683" s="59"/>
      <c r="KCV683" s="60"/>
      <c r="KCW683" s="94"/>
      <c r="KCX683" s="59"/>
      <c r="KCY683" s="60"/>
      <c r="KCZ683" s="94"/>
      <c r="KDA683" s="59"/>
      <c r="KDB683" s="60"/>
      <c r="KDC683" s="94"/>
      <c r="KDD683" s="59"/>
      <c r="KDE683" s="60"/>
      <c r="KDF683" s="94"/>
      <c r="KDG683" s="59"/>
      <c r="KDH683" s="60"/>
      <c r="KDI683" s="94"/>
      <c r="KDJ683" s="59"/>
      <c r="KDK683" s="60"/>
      <c r="KDL683" s="94"/>
      <c r="KDM683" s="59"/>
      <c r="KDN683" s="60"/>
      <c r="KDO683" s="94"/>
      <c r="KDP683" s="59"/>
      <c r="KDQ683" s="60"/>
      <c r="KDR683" s="94"/>
      <c r="KDS683" s="59"/>
      <c r="KDT683" s="60"/>
      <c r="KDU683" s="94"/>
      <c r="KDV683" s="59"/>
      <c r="KDW683" s="60"/>
      <c r="KDX683" s="94"/>
      <c r="KDY683" s="59"/>
      <c r="KDZ683" s="60"/>
      <c r="KEA683" s="94"/>
      <c r="KEB683" s="59"/>
      <c r="KEC683" s="60"/>
      <c r="KED683" s="94"/>
      <c r="KEE683" s="59"/>
      <c r="KEF683" s="60"/>
      <c r="KEG683" s="94"/>
      <c r="KEH683" s="59"/>
      <c r="KEI683" s="60"/>
      <c r="KEJ683" s="94"/>
      <c r="KEK683" s="59"/>
      <c r="KEL683" s="60"/>
      <c r="KEM683" s="94"/>
      <c r="KEN683" s="59"/>
      <c r="KEO683" s="60"/>
      <c r="KEP683" s="94"/>
      <c r="KEQ683" s="59"/>
      <c r="KER683" s="60"/>
      <c r="KES683" s="94"/>
      <c r="KET683" s="59"/>
      <c r="KEU683" s="60"/>
      <c r="KEV683" s="94"/>
      <c r="KEW683" s="59"/>
      <c r="KEX683" s="60"/>
      <c r="KEY683" s="94"/>
      <c r="KEZ683" s="59"/>
      <c r="KFA683" s="60"/>
      <c r="KFB683" s="94"/>
      <c r="KFC683" s="59"/>
      <c r="KFD683" s="60"/>
      <c r="KFE683" s="94"/>
      <c r="KFF683" s="59"/>
      <c r="KFG683" s="60"/>
      <c r="KFH683" s="94"/>
      <c r="KFI683" s="59"/>
      <c r="KFJ683" s="60"/>
      <c r="KFK683" s="94"/>
      <c r="KFL683" s="59"/>
      <c r="KFM683" s="60"/>
      <c r="KFN683" s="94"/>
      <c r="KFO683" s="59"/>
      <c r="KFP683" s="60"/>
      <c r="KFQ683" s="94"/>
      <c r="KFR683" s="59"/>
      <c r="KFS683" s="60"/>
      <c r="KFT683" s="94"/>
      <c r="KFU683" s="59"/>
      <c r="KFV683" s="60"/>
      <c r="KFW683" s="94"/>
      <c r="KFX683" s="59"/>
      <c r="KFY683" s="60"/>
      <c r="KFZ683" s="94"/>
      <c r="KGA683" s="59"/>
      <c r="KGB683" s="60"/>
      <c r="KGC683" s="94"/>
      <c r="KGD683" s="59"/>
      <c r="KGE683" s="60"/>
      <c r="KGF683" s="94"/>
      <c r="KGG683" s="59"/>
      <c r="KGH683" s="60"/>
      <c r="KGI683" s="94"/>
      <c r="KGJ683" s="59"/>
      <c r="KGK683" s="60"/>
      <c r="KGL683" s="94"/>
      <c r="KGM683" s="59"/>
      <c r="KGN683" s="60"/>
      <c r="KGO683" s="94"/>
      <c r="KGP683" s="59"/>
      <c r="KGQ683" s="60"/>
      <c r="KGR683" s="94"/>
      <c r="KGS683" s="59"/>
      <c r="KGT683" s="60"/>
      <c r="KGU683" s="94"/>
      <c r="KGV683" s="59"/>
      <c r="KGW683" s="60"/>
      <c r="KGX683" s="94"/>
      <c r="KGY683" s="59"/>
      <c r="KGZ683" s="60"/>
      <c r="KHA683" s="94"/>
      <c r="KHB683" s="59"/>
      <c r="KHC683" s="60"/>
      <c r="KHD683" s="94"/>
      <c r="KHE683" s="59"/>
      <c r="KHF683" s="60"/>
      <c r="KHG683" s="94"/>
      <c r="KHH683" s="59"/>
      <c r="KHI683" s="60"/>
      <c r="KHJ683" s="94"/>
      <c r="KHK683" s="59"/>
      <c r="KHL683" s="60"/>
      <c r="KHM683" s="94"/>
      <c r="KHN683" s="59"/>
      <c r="KHO683" s="60"/>
      <c r="KHP683" s="94"/>
      <c r="KHQ683" s="59"/>
      <c r="KHR683" s="60"/>
      <c r="KHS683" s="94"/>
      <c r="KHT683" s="59"/>
      <c r="KHU683" s="60"/>
      <c r="KHV683" s="94"/>
      <c r="KHW683" s="59"/>
      <c r="KHX683" s="60"/>
      <c r="KHY683" s="94"/>
      <c r="KHZ683" s="59"/>
      <c r="KIA683" s="60"/>
      <c r="KIB683" s="94"/>
      <c r="KIC683" s="59"/>
      <c r="KID683" s="60"/>
      <c r="KIE683" s="94"/>
      <c r="KIF683" s="59"/>
      <c r="KIG683" s="60"/>
      <c r="KIH683" s="94"/>
      <c r="KII683" s="59"/>
      <c r="KIJ683" s="60"/>
      <c r="KIK683" s="94"/>
      <c r="KIL683" s="59"/>
      <c r="KIM683" s="60"/>
      <c r="KIN683" s="94"/>
      <c r="KIO683" s="59"/>
      <c r="KIP683" s="60"/>
      <c r="KIQ683" s="94"/>
      <c r="KIR683" s="59"/>
      <c r="KIS683" s="60"/>
      <c r="KIT683" s="94"/>
      <c r="KIU683" s="59"/>
      <c r="KIV683" s="60"/>
      <c r="KIW683" s="94"/>
      <c r="KIX683" s="59"/>
      <c r="KIY683" s="60"/>
      <c r="KIZ683" s="94"/>
      <c r="KJA683" s="59"/>
      <c r="KJB683" s="60"/>
      <c r="KJC683" s="94"/>
      <c r="KJD683" s="59"/>
      <c r="KJE683" s="60"/>
      <c r="KJF683" s="94"/>
      <c r="KJG683" s="59"/>
      <c r="KJH683" s="60"/>
      <c r="KJI683" s="94"/>
      <c r="KJJ683" s="59"/>
      <c r="KJK683" s="60"/>
      <c r="KJL683" s="94"/>
      <c r="KJM683" s="59"/>
      <c r="KJN683" s="60"/>
      <c r="KJO683" s="94"/>
      <c r="KJP683" s="59"/>
      <c r="KJQ683" s="60"/>
      <c r="KJR683" s="94"/>
      <c r="KJS683" s="59"/>
      <c r="KJT683" s="60"/>
      <c r="KJU683" s="94"/>
      <c r="KJV683" s="59"/>
      <c r="KJW683" s="60"/>
      <c r="KJX683" s="94"/>
      <c r="KJY683" s="59"/>
      <c r="KJZ683" s="60"/>
      <c r="KKA683" s="94"/>
      <c r="KKB683" s="59"/>
      <c r="KKC683" s="60"/>
      <c r="KKD683" s="94"/>
      <c r="KKE683" s="59"/>
      <c r="KKF683" s="60"/>
      <c r="KKG683" s="94"/>
      <c r="KKH683" s="59"/>
      <c r="KKI683" s="60"/>
      <c r="KKJ683" s="94"/>
      <c r="KKK683" s="59"/>
      <c r="KKL683" s="60"/>
      <c r="KKM683" s="94"/>
      <c r="KKN683" s="59"/>
      <c r="KKO683" s="60"/>
      <c r="KKP683" s="94"/>
      <c r="KKQ683" s="59"/>
      <c r="KKR683" s="60"/>
      <c r="KKS683" s="94"/>
      <c r="KKT683" s="59"/>
      <c r="KKU683" s="60"/>
      <c r="KKV683" s="94"/>
      <c r="KKW683" s="59"/>
      <c r="KKX683" s="60"/>
      <c r="KKY683" s="94"/>
      <c r="KKZ683" s="59"/>
      <c r="KLA683" s="60"/>
      <c r="KLB683" s="94"/>
      <c r="KLC683" s="59"/>
      <c r="KLD683" s="60"/>
      <c r="KLE683" s="94"/>
      <c r="KLF683" s="59"/>
      <c r="KLG683" s="60"/>
      <c r="KLH683" s="94"/>
      <c r="KLI683" s="59"/>
      <c r="KLJ683" s="60"/>
      <c r="KLK683" s="94"/>
      <c r="KLL683" s="59"/>
      <c r="KLM683" s="60"/>
      <c r="KLN683" s="94"/>
      <c r="KLO683" s="59"/>
      <c r="KLP683" s="60"/>
      <c r="KLQ683" s="94"/>
      <c r="KLR683" s="59"/>
      <c r="KLS683" s="60"/>
      <c r="KLT683" s="94"/>
      <c r="KLU683" s="59"/>
      <c r="KLV683" s="60"/>
      <c r="KLW683" s="94"/>
      <c r="KLX683" s="59"/>
      <c r="KLY683" s="60"/>
      <c r="KLZ683" s="94"/>
      <c r="KMA683" s="59"/>
      <c r="KMB683" s="60"/>
      <c r="KMC683" s="94"/>
      <c r="KMD683" s="59"/>
      <c r="KME683" s="60"/>
      <c r="KMF683" s="94"/>
      <c r="KMG683" s="59"/>
      <c r="KMH683" s="60"/>
      <c r="KMI683" s="94"/>
      <c r="KMJ683" s="59"/>
      <c r="KMK683" s="60"/>
      <c r="KML683" s="94"/>
      <c r="KMM683" s="59"/>
      <c r="KMN683" s="60"/>
      <c r="KMO683" s="94"/>
      <c r="KMP683" s="59"/>
      <c r="KMQ683" s="60"/>
      <c r="KMR683" s="94"/>
      <c r="KMS683" s="59"/>
      <c r="KMT683" s="60"/>
      <c r="KMU683" s="94"/>
      <c r="KMV683" s="59"/>
      <c r="KMW683" s="60"/>
      <c r="KMX683" s="94"/>
      <c r="KMY683" s="59"/>
      <c r="KMZ683" s="60"/>
      <c r="KNA683" s="94"/>
      <c r="KNB683" s="59"/>
      <c r="KNC683" s="60"/>
      <c r="KND683" s="94"/>
      <c r="KNE683" s="59"/>
      <c r="KNF683" s="60"/>
      <c r="KNG683" s="94"/>
      <c r="KNH683" s="59"/>
      <c r="KNI683" s="60"/>
      <c r="KNJ683" s="94"/>
      <c r="KNK683" s="59"/>
      <c r="KNL683" s="60"/>
      <c r="KNM683" s="94"/>
      <c r="KNN683" s="59"/>
      <c r="KNO683" s="60"/>
      <c r="KNP683" s="94"/>
      <c r="KNQ683" s="59"/>
      <c r="KNR683" s="60"/>
      <c r="KNS683" s="94"/>
      <c r="KNT683" s="59"/>
      <c r="KNU683" s="60"/>
      <c r="KNV683" s="94"/>
      <c r="KNW683" s="59"/>
      <c r="KNX683" s="60"/>
      <c r="KNY683" s="94"/>
      <c r="KNZ683" s="59"/>
      <c r="KOA683" s="60"/>
      <c r="KOB683" s="94"/>
      <c r="KOC683" s="59"/>
      <c r="KOD683" s="60"/>
      <c r="KOE683" s="94"/>
      <c r="KOF683" s="59"/>
      <c r="KOG683" s="60"/>
      <c r="KOH683" s="94"/>
      <c r="KOI683" s="59"/>
      <c r="KOJ683" s="60"/>
      <c r="KOK683" s="94"/>
      <c r="KOL683" s="59"/>
      <c r="KOM683" s="60"/>
      <c r="KON683" s="94"/>
      <c r="KOO683" s="59"/>
      <c r="KOP683" s="60"/>
      <c r="KOQ683" s="94"/>
      <c r="KOR683" s="59"/>
      <c r="KOS683" s="60"/>
      <c r="KOT683" s="94"/>
      <c r="KOU683" s="59"/>
      <c r="KOV683" s="60"/>
      <c r="KOW683" s="94"/>
      <c r="KOX683" s="59"/>
      <c r="KOY683" s="60"/>
      <c r="KOZ683" s="94"/>
      <c r="KPA683" s="59"/>
      <c r="KPB683" s="60"/>
      <c r="KPC683" s="94"/>
      <c r="KPD683" s="59"/>
      <c r="KPE683" s="60"/>
      <c r="KPF683" s="94"/>
      <c r="KPG683" s="59"/>
      <c r="KPH683" s="60"/>
      <c r="KPI683" s="94"/>
      <c r="KPJ683" s="59"/>
      <c r="KPK683" s="60"/>
      <c r="KPL683" s="94"/>
      <c r="KPM683" s="59"/>
      <c r="KPN683" s="60"/>
      <c r="KPO683" s="94"/>
      <c r="KPP683" s="59"/>
      <c r="KPQ683" s="60"/>
      <c r="KPR683" s="94"/>
      <c r="KPS683" s="59"/>
      <c r="KPT683" s="60"/>
      <c r="KPU683" s="94"/>
      <c r="KPV683" s="59"/>
      <c r="KPW683" s="60"/>
      <c r="KPX683" s="94"/>
      <c r="KPY683" s="59"/>
      <c r="KPZ683" s="60"/>
      <c r="KQA683" s="94"/>
      <c r="KQB683" s="59"/>
      <c r="KQC683" s="60"/>
      <c r="KQD683" s="94"/>
      <c r="KQE683" s="59"/>
      <c r="KQF683" s="60"/>
      <c r="KQG683" s="94"/>
      <c r="KQH683" s="59"/>
      <c r="KQI683" s="60"/>
      <c r="KQJ683" s="94"/>
      <c r="KQK683" s="59"/>
      <c r="KQL683" s="60"/>
      <c r="KQM683" s="94"/>
      <c r="KQN683" s="59"/>
      <c r="KQO683" s="60"/>
      <c r="KQP683" s="94"/>
      <c r="KQQ683" s="59"/>
      <c r="KQR683" s="60"/>
      <c r="KQS683" s="94"/>
      <c r="KQT683" s="59"/>
      <c r="KQU683" s="60"/>
      <c r="KQV683" s="94"/>
      <c r="KQW683" s="59"/>
      <c r="KQX683" s="60"/>
      <c r="KQY683" s="94"/>
      <c r="KQZ683" s="59"/>
      <c r="KRA683" s="60"/>
      <c r="KRB683" s="94"/>
      <c r="KRC683" s="59"/>
      <c r="KRD683" s="60"/>
      <c r="KRE683" s="94"/>
      <c r="KRF683" s="59"/>
      <c r="KRG683" s="60"/>
      <c r="KRH683" s="94"/>
      <c r="KRI683" s="59"/>
      <c r="KRJ683" s="60"/>
      <c r="KRK683" s="94"/>
      <c r="KRL683" s="59"/>
      <c r="KRM683" s="60"/>
      <c r="KRN683" s="94"/>
      <c r="KRO683" s="59"/>
      <c r="KRP683" s="60"/>
      <c r="KRQ683" s="94"/>
      <c r="KRR683" s="59"/>
      <c r="KRS683" s="60"/>
      <c r="KRT683" s="94"/>
      <c r="KRU683" s="59"/>
      <c r="KRV683" s="60"/>
      <c r="KRW683" s="94"/>
      <c r="KRX683" s="59"/>
      <c r="KRY683" s="60"/>
      <c r="KRZ683" s="94"/>
      <c r="KSA683" s="59"/>
      <c r="KSB683" s="60"/>
      <c r="KSC683" s="94"/>
      <c r="KSD683" s="59"/>
      <c r="KSE683" s="60"/>
      <c r="KSF683" s="94"/>
      <c r="KSG683" s="59"/>
      <c r="KSH683" s="60"/>
      <c r="KSI683" s="94"/>
      <c r="KSJ683" s="59"/>
      <c r="KSK683" s="60"/>
      <c r="KSL683" s="94"/>
      <c r="KSM683" s="59"/>
      <c r="KSN683" s="60"/>
      <c r="KSO683" s="94"/>
      <c r="KSP683" s="59"/>
      <c r="KSQ683" s="60"/>
      <c r="KSR683" s="94"/>
      <c r="KSS683" s="59"/>
      <c r="KST683" s="60"/>
      <c r="KSU683" s="94"/>
      <c r="KSV683" s="59"/>
      <c r="KSW683" s="60"/>
      <c r="KSX683" s="94"/>
      <c r="KSY683" s="59"/>
      <c r="KSZ683" s="60"/>
      <c r="KTA683" s="94"/>
      <c r="KTB683" s="59"/>
      <c r="KTC683" s="60"/>
      <c r="KTD683" s="94"/>
      <c r="KTE683" s="59"/>
      <c r="KTF683" s="60"/>
      <c r="KTG683" s="94"/>
      <c r="KTH683" s="59"/>
      <c r="KTI683" s="60"/>
      <c r="KTJ683" s="94"/>
      <c r="KTK683" s="59"/>
      <c r="KTL683" s="60"/>
      <c r="KTM683" s="94"/>
      <c r="KTN683" s="59"/>
      <c r="KTO683" s="60"/>
      <c r="KTP683" s="94"/>
      <c r="KTQ683" s="59"/>
      <c r="KTR683" s="60"/>
      <c r="KTS683" s="94"/>
      <c r="KTT683" s="59"/>
      <c r="KTU683" s="60"/>
      <c r="KTV683" s="94"/>
      <c r="KTW683" s="59"/>
      <c r="KTX683" s="60"/>
      <c r="KTY683" s="94"/>
      <c r="KTZ683" s="59"/>
      <c r="KUA683" s="60"/>
      <c r="KUB683" s="94"/>
      <c r="KUC683" s="59"/>
      <c r="KUD683" s="60"/>
      <c r="KUE683" s="94"/>
      <c r="KUF683" s="59"/>
      <c r="KUG683" s="60"/>
      <c r="KUH683" s="94"/>
      <c r="KUI683" s="59"/>
      <c r="KUJ683" s="60"/>
      <c r="KUK683" s="94"/>
      <c r="KUL683" s="59"/>
      <c r="KUM683" s="60"/>
      <c r="KUN683" s="94"/>
      <c r="KUO683" s="59"/>
      <c r="KUP683" s="60"/>
      <c r="KUQ683" s="94"/>
      <c r="KUR683" s="59"/>
      <c r="KUS683" s="60"/>
      <c r="KUT683" s="94"/>
      <c r="KUU683" s="59"/>
      <c r="KUV683" s="60"/>
      <c r="KUW683" s="94"/>
      <c r="KUX683" s="59"/>
      <c r="KUY683" s="60"/>
      <c r="KUZ683" s="94"/>
      <c r="KVA683" s="59"/>
      <c r="KVB683" s="60"/>
      <c r="KVC683" s="94"/>
      <c r="KVD683" s="59"/>
      <c r="KVE683" s="60"/>
      <c r="KVF683" s="94"/>
      <c r="KVG683" s="59"/>
      <c r="KVH683" s="60"/>
      <c r="KVI683" s="94"/>
      <c r="KVJ683" s="59"/>
      <c r="KVK683" s="60"/>
      <c r="KVL683" s="94"/>
      <c r="KVM683" s="59"/>
      <c r="KVN683" s="60"/>
      <c r="KVO683" s="94"/>
      <c r="KVP683" s="59"/>
      <c r="KVQ683" s="60"/>
      <c r="KVR683" s="94"/>
      <c r="KVS683" s="59"/>
      <c r="KVT683" s="60"/>
      <c r="KVU683" s="94"/>
      <c r="KVV683" s="59"/>
      <c r="KVW683" s="60"/>
      <c r="KVX683" s="94"/>
      <c r="KVY683" s="59"/>
      <c r="KVZ683" s="60"/>
      <c r="KWA683" s="94"/>
      <c r="KWB683" s="59"/>
      <c r="KWC683" s="60"/>
      <c r="KWD683" s="94"/>
      <c r="KWE683" s="59"/>
      <c r="KWF683" s="60"/>
      <c r="KWG683" s="94"/>
      <c r="KWH683" s="59"/>
      <c r="KWI683" s="60"/>
      <c r="KWJ683" s="94"/>
      <c r="KWK683" s="59"/>
      <c r="KWL683" s="60"/>
      <c r="KWM683" s="94"/>
      <c r="KWN683" s="59"/>
      <c r="KWO683" s="60"/>
      <c r="KWP683" s="94"/>
      <c r="KWQ683" s="59"/>
      <c r="KWR683" s="60"/>
      <c r="KWS683" s="94"/>
      <c r="KWT683" s="59"/>
      <c r="KWU683" s="60"/>
      <c r="KWV683" s="94"/>
      <c r="KWW683" s="59"/>
      <c r="KWX683" s="60"/>
      <c r="KWY683" s="94"/>
      <c r="KWZ683" s="59"/>
      <c r="KXA683" s="60"/>
      <c r="KXB683" s="94"/>
      <c r="KXC683" s="59"/>
      <c r="KXD683" s="60"/>
      <c r="KXE683" s="94"/>
      <c r="KXF683" s="59"/>
      <c r="KXG683" s="60"/>
      <c r="KXH683" s="94"/>
      <c r="KXI683" s="59"/>
      <c r="KXJ683" s="60"/>
      <c r="KXK683" s="94"/>
      <c r="KXL683" s="59"/>
      <c r="KXM683" s="60"/>
      <c r="KXN683" s="94"/>
      <c r="KXO683" s="59"/>
      <c r="KXP683" s="60"/>
      <c r="KXQ683" s="94"/>
      <c r="KXR683" s="59"/>
      <c r="KXS683" s="60"/>
      <c r="KXT683" s="94"/>
      <c r="KXU683" s="59"/>
      <c r="KXV683" s="60"/>
      <c r="KXW683" s="94"/>
      <c r="KXX683" s="59"/>
      <c r="KXY683" s="60"/>
      <c r="KXZ683" s="94"/>
      <c r="KYA683" s="59"/>
      <c r="KYB683" s="60"/>
      <c r="KYC683" s="94"/>
      <c r="KYD683" s="59"/>
      <c r="KYE683" s="60"/>
      <c r="KYF683" s="94"/>
      <c r="KYG683" s="59"/>
      <c r="KYH683" s="60"/>
      <c r="KYI683" s="94"/>
      <c r="KYJ683" s="59"/>
      <c r="KYK683" s="60"/>
      <c r="KYL683" s="94"/>
      <c r="KYM683" s="59"/>
      <c r="KYN683" s="60"/>
      <c r="KYO683" s="94"/>
      <c r="KYP683" s="59"/>
      <c r="KYQ683" s="60"/>
      <c r="KYR683" s="94"/>
      <c r="KYS683" s="59"/>
      <c r="KYT683" s="60"/>
      <c r="KYU683" s="94"/>
      <c r="KYV683" s="59"/>
      <c r="KYW683" s="60"/>
      <c r="KYX683" s="94"/>
      <c r="KYY683" s="59"/>
      <c r="KYZ683" s="60"/>
      <c r="KZA683" s="94"/>
      <c r="KZB683" s="59"/>
      <c r="KZC683" s="60"/>
      <c r="KZD683" s="94"/>
      <c r="KZE683" s="59"/>
      <c r="KZF683" s="60"/>
      <c r="KZG683" s="94"/>
      <c r="KZH683" s="59"/>
      <c r="KZI683" s="60"/>
      <c r="KZJ683" s="94"/>
      <c r="KZK683" s="59"/>
      <c r="KZL683" s="60"/>
      <c r="KZM683" s="94"/>
      <c r="KZN683" s="59"/>
      <c r="KZO683" s="60"/>
      <c r="KZP683" s="94"/>
      <c r="KZQ683" s="59"/>
      <c r="KZR683" s="60"/>
      <c r="KZS683" s="94"/>
      <c r="KZT683" s="59"/>
      <c r="KZU683" s="60"/>
      <c r="KZV683" s="94"/>
      <c r="KZW683" s="59"/>
      <c r="KZX683" s="60"/>
      <c r="KZY683" s="94"/>
      <c r="KZZ683" s="59"/>
      <c r="LAA683" s="60"/>
      <c r="LAB683" s="94"/>
      <c r="LAC683" s="59"/>
      <c r="LAD683" s="60"/>
      <c r="LAE683" s="94"/>
      <c r="LAF683" s="59"/>
      <c r="LAG683" s="60"/>
      <c r="LAH683" s="94"/>
      <c r="LAI683" s="59"/>
      <c r="LAJ683" s="60"/>
      <c r="LAK683" s="94"/>
      <c r="LAL683" s="59"/>
      <c r="LAM683" s="60"/>
      <c r="LAN683" s="94"/>
      <c r="LAO683" s="59"/>
      <c r="LAP683" s="60"/>
      <c r="LAQ683" s="94"/>
      <c r="LAR683" s="59"/>
      <c r="LAS683" s="60"/>
      <c r="LAT683" s="94"/>
      <c r="LAU683" s="59"/>
      <c r="LAV683" s="60"/>
      <c r="LAW683" s="94"/>
      <c r="LAX683" s="59"/>
      <c r="LAY683" s="60"/>
      <c r="LAZ683" s="94"/>
      <c r="LBA683" s="59"/>
      <c r="LBB683" s="60"/>
      <c r="LBC683" s="94"/>
      <c r="LBD683" s="59"/>
      <c r="LBE683" s="60"/>
      <c r="LBF683" s="94"/>
      <c r="LBG683" s="59"/>
      <c r="LBH683" s="60"/>
      <c r="LBI683" s="94"/>
      <c r="LBJ683" s="59"/>
      <c r="LBK683" s="60"/>
      <c r="LBL683" s="94"/>
      <c r="LBM683" s="59"/>
      <c r="LBN683" s="60"/>
      <c r="LBO683" s="94"/>
      <c r="LBP683" s="59"/>
      <c r="LBQ683" s="60"/>
      <c r="LBR683" s="94"/>
      <c r="LBS683" s="59"/>
      <c r="LBT683" s="60"/>
      <c r="LBU683" s="94"/>
      <c r="LBV683" s="59"/>
      <c r="LBW683" s="60"/>
      <c r="LBX683" s="94"/>
      <c r="LBY683" s="59"/>
      <c r="LBZ683" s="60"/>
      <c r="LCA683" s="94"/>
      <c r="LCB683" s="59"/>
      <c r="LCC683" s="60"/>
      <c r="LCD683" s="94"/>
      <c r="LCE683" s="59"/>
      <c r="LCF683" s="60"/>
      <c r="LCG683" s="94"/>
      <c r="LCH683" s="59"/>
      <c r="LCI683" s="60"/>
      <c r="LCJ683" s="94"/>
      <c r="LCK683" s="59"/>
      <c r="LCL683" s="60"/>
      <c r="LCM683" s="94"/>
      <c r="LCN683" s="59"/>
      <c r="LCO683" s="60"/>
      <c r="LCP683" s="94"/>
      <c r="LCQ683" s="59"/>
      <c r="LCR683" s="60"/>
      <c r="LCS683" s="94"/>
      <c r="LCT683" s="59"/>
      <c r="LCU683" s="60"/>
      <c r="LCV683" s="94"/>
      <c r="LCW683" s="59"/>
      <c r="LCX683" s="60"/>
      <c r="LCY683" s="94"/>
      <c r="LCZ683" s="59"/>
      <c r="LDA683" s="60"/>
      <c r="LDB683" s="94"/>
      <c r="LDC683" s="59"/>
      <c r="LDD683" s="60"/>
      <c r="LDE683" s="94"/>
      <c r="LDF683" s="59"/>
      <c r="LDG683" s="60"/>
      <c r="LDH683" s="94"/>
      <c r="LDI683" s="59"/>
      <c r="LDJ683" s="60"/>
      <c r="LDK683" s="94"/>
      <c r="LDL683" s="59"/>
      <c r="LDM683" s="60"/>
      <c r="LDN683" s="94"/>
      <c r="LDO683" s="59"/>
      <c r="LDP683" s="60"/>
      <c r="LDQ683" s="94"/>
      <c r="LDR683" s="59"/>
      <c r="LDS683" s="60"/>
      <c r="LDT683" s="94"/>
      <c r="LDU683" s="59"/>
      <c r="LDV683" s="60"/>
      <c r="LDW683" s="94"/>
      <c r="LDX683" s="59"/>
      <c r="LDY683" s="60"/>
      <c r="LDZ683" s="94"/>
      <c r="LEA683" s="59"/>
      <c r="LEB683" s="60"/>
      <c r="LEC683" s="94"/>
      <c r="LED683" s="59"/>
      <c r="LEE683" s="60"/>
      <c r="LEF683" s="94"/>
      <c r="LEG683" s="59"/>
      <c r="LEH683" s="60"/>
      <c r="LEI683" s="94"/>
      <c r="LEJ683" s="59"/>
      <c r="LEK683" s="60"/>
      <c r="LEL683" s="94"/>
      <c r="LEM683" s="59"/>
      <c r="LEN683" s="60"/>
      <c r="LEO683" s="94"/>
      <c r="LEP683" s="59"/>
      <c r="LEQ683" s="60"/>
      <c r="LER683" s="94"/>
      <c r="LES683" s="59"/>
      <c r="LET683" s="60"/>
      <c r="LEU683" s="94"/>
      <c r="LEV683" s="59"/>
      <c r="LEW683" s="60"/>
      <c r="LEX683" s="94"/>
      <c r="LEY683" s="59"/>
      <c r="LEZ683" s="60"/>
      <c r="LFA683" s="94"/>
      <c r="LFB683" s="59"/>
      <c r="LFC683" s="60"/>
      <c r="LFD683" s="94"/>
      <c r="LFE683" s="59"/>
      <c r="LFF683" s="60"/>
      <c r="LFG683" s="94"/>
      <c r="LFH683" s="59"/>
      <c r="LFI683" s="60"/>
      <c r="LFJ683" s="94"/>
      <c r="LFK683" s="59"/>
      <c r="LFL683" s="60"/>
      <c r="LFM683" s="94"/>
      <c r="LFN683" s="59"/>
      <c r="LFO683" s="60"/>
      <c r="LFP683" s="94"/>
      <c r="LFQ683" s="59"/>
      <c r="LFR683" s="60"/>
      <c r="LFS683" s="94"/>
      <c r="LFT683" s="59"/>
      <c r="LFU683" s="60"/>
      <c r="LFV683" s="94"/>
      <c r="LFW683" s="59"/>
      <c r="LFX683" s="60"/>
      <c r="LFY683" s="94"/>
      <c r="LFZ683" s="59"/>
      <c r="LGA683" s="60"/>
      <c r="LGB683" s="94"/>
      <c r="LGC683" s="59"/>
      <c r="LGD683" s="60"/>
      <c r="LGE683" s="94"/>
      <c r="LGF683" s="59"/>
      <c r="LGG683" s="60"/>
      <c r="LGH683" s="94"/>
      <c r="LGI683" s="59"/>
      <c r="LGJ683" s="60"/>
      <c r="LGK683" s="94"/>
      <c r="LGL683" s="59"/>
      <c r="LGM683" s="60"/>
      <c r="LGN683" s="94"/>
      <c r="LGO683" s="59"/>
      <c r="LGP683" s="60"/>
      <c r="LGQ683" s="94"/>
      <c r="LGR683" s="59"/>
      <c r="LGS683" s="60"/>
      <c r="LGT683" s="94"/>
      <c r="LGU683" s="59"/>
      <c r="LGV683" s="60"/>
      <c r="LGW683" s="94"/>
      <c r="LGX683" s="59"/>
      <c r="LGY683" s="60"/>
      <c r="LGZ683" s="94"/>
      <c r="LHA683" s="59"/>
      <c r="LHB683" s="60"/>
      <c r="LHC683" s="94"/>
      <c r="LHD683" s="59"/>
      <c r="LHE683" s="60"/>
      <c r="LHF683" s="94"/>
      <c r="LHG683" s="59"/>
      <c r="LHH683" s="60"/>
      <c r="LHI683" s="94"/>
      <c r="LHJ683" s="59"/>
      <c r="LHK683" s="60"/>
      <c r="LHL683" s="94"/>
      <c r="LHM683" s="59"/>
      <c r="LHN683" s="60"/>
      <c r="LHO683" s="94"/>
      <c r="LHP683" s="59"/>
      <c r="LHQ683" s="60"/>
      <c r="LHR683" s="94"/>
      <c r="LHS683" s="59"/>
      <c r="LHT683" s="60"/>
      <c r="LHU683" s="94"/>
      <c r="LHV683" s="59"/>
      <c r="LHW683" s="60"/>
      <c r="LHX683" s="94"/>
      <c r="LHY683" s="59"/>
      <c r="LHZ683" s="60"/>
      <c r="LIA683" s="94"/>
      <c r="LIB683" s="59"/>
      <c r="LIC683" s="60"/>
      <c r="LID683" s="94"/>
      <c r="LIE683" s="59"/>
      <c r="LIF683" s="60"/>
      <c r="LIG683" s="94"/>
      <c r="LIH683" s="59"/>
      <c r="LII683" s="60"/>
      <c r="LIJ683" s="94"/>
      <c r="LIK683" s="59"/>
      <c r="LIL683" s="60"/>
      <c r="LIM683" s="94"/>
      <c r="LIN683" s="59"/>
      <c r="LIO683" s="60"/>
      <c r="LIP683" s="94"/>
      <c r="LIQ683" s="59"/>
      <c r="LIR683" s="60"/>
      <c r="LIS683" s="94"/>
      <c r="LIT683" s="59"/>
      <c r="LIU683" s="60"/>
      <c r="LIV683" s="94"/>
      <c r="LIW683" s="59"/>
      <c r="LIX683" s="60"/>
      <c r="LIY683" s="94"/>
      <c r="LIZ683" s="59"/>
      <c r="LJA683" s="60"/>
      <c r="LJB683" s="94"/>
      <c r="LJC683" s="59"/>
      <c r="LJD683" s="60"/>
      <c r="LJE683" s="94"/>
      <c r="LJF683" s="59"/>
      <c r="LJG683" s="60"/>
      <c r="LJH683" s="94"/>
      <c r="LJI683" s="59"/>
      <c r="LJJ683" s="60"/>
      <c r="LJK683" s="94"/>
      <c r="LJL683" s="59"/>
      <c r="LJM683" s="60"/>
      <c r="LJN683" s="94"/>
      <c r="LJO683" s="59"/>
      <c r="LJP683" s="60"/>
      <c r="LJQ683" s="94"/>
      <c r="LJR683" s="59"/>
      <c r="LJS683" s="60"/>
      <c r="LJT683" s="94"/>
      <c r="LJU683" s="59"/>
      <c r="LJV683" s="60"/>
      <c r="LJW683" s="94"/>
      <c r="LJX683" s="59"/>
      <c r="LJY683" s="60"/>
      <c r="LJZ683" s="94"/>
      <c r="LKA683" s="59"/>
      <c r="LKB683" s="60"/>
      <c r="LKC683" s="94"/>
      <c r="LKD683" s="59"/>
      <c r="LKE683" s="60"/>
      <c r="LKF683" s="94"/>
      <c r="LKG683" s="59"/>
      <c r="LKH683" s="60"/>
      <c r="LKI683" s="94"/>
      <c r="LKJ683" s="59"/>
      <c r="LKK683" s="60"/>
      <c r="LKL683" s="94"/>
      <c r="LKM683" s="59"/>
      <c r="LKN683" s="60"/>
      <c r="LKO683" s="94"/>
      <c r="LKP683" s="59"/>
      <c r="LKQ683" s="60"/>
      <c r="LKR683" s="94"/>
      <c r="LKS683" s="59"/>
      <c r="LKT683" s="60"/>
      <c r="LKU683" s="94"/>
      <c r="LKV683" s="59"/>
      <c r="LKW683" s="60"/>
      <c r="LKX683" s="94"/>
      <c r="LKY683" s="59"/>
      <c r="LKZ683" s="60"/>
      <c r="LLA683" s="94"/>
      <c r="LLB683" s="59"/>
      <c r="LLC683" s="60"/>
      <c r="LLD683" s="94"/>
      <c r="LLE683" s="59"/>
      <c r="LLF683" s="60"/>
      <c r="LLG683" s="94"/>
      <c r="LLH683" s="59"/>
      <c r="LLI683" s="60"/>
      <c r="LLJ683" s="94"/>
      <c r="LLK683" s="59"/>
      <c r="LLL683" s="60"/>
      <c r="LLM683" s="94"/>
      <c r="LLN683" s="59"/>
      <c r="LLO683" s="60"/>
      <c r="LLP683" s="94"/>
      <c r="LLQ683" s="59"/>
      <c r="LLR683" s="60"/>
      <c r="LLS683" s="94"/>
      <c r="LLT683" s="59"/>
      <c r="LLU683" s="60"/>
      <c r="LLV683" s="94"/>
      <c r="LLW683" s="59"/>
      <c r="LLX683" s="60"/>
      <c r="LLY683" s="94"/>
      <c r="LLZ683" s="59"/>
      <c r="LMA683" s="60"/>
      <c r="LMB683" s="94"/>
      <c r="LMC683" s="59"/>
      <c r="LMD683" s="60"/>
      <c r="LME683" s="94"/>
      <c r="LMF683" s="59"/>
      <c r="LMG683" s="60"/>
      <c r="LMH683" s="94"/>
      <c r="LMI683" s="59"/>
      <c r="LMJ683" s="60"/>
      <c r="LMK683" s="94"/>
      <c r="LML683" s="59"/>
      <c r="LMM683" s="60"/>
      <c r="LMN683" s="94"/>
      <c r="LMO683" s="59"/>
      <c r="LMP683" s="60"/>
      <c r="LMQ683" s="94"/>
      <c r="LMR683" s="59"/>
      <c r="LMS683" s="60"/>
      <c r="LMT683" s="94"/>
      <c r="LMU683" s="59"/>
      <c r="LMV683" s="60"/>
      <c r="LMW683" s="94"/>
      <c r="LMX683" s="59"/>
      <c r="LMY683" s="60"/>
      <c r="LMZ683" s="94"/>
      <c r="LNA683" s="59"/>
      <c r="LNB683" s="60"/>
      <c r="LNC683" s="94"/>
      <c r="LND683" s="59"/>
      <c r="LNE683" s="60"/>
      <c r="LNF683" s="94"/>
      <c r="LNG683" s="59"/>
      <c r="LNH683" s="60"/>
      <c r="LNI683" s="94"/>
      <c r="LNJ683" s="59"/>
      <c r="LNK683" s="60"/>
      <c r="LNL683" s="94"/>
      <c r="LNM683" s="59"/>
      <c r="LNN683" s="60"/>
      <c r="LNO683" s="94"/>
      <c r="LNP683" s="59"/>
      <c r="LNQ683" s="60"/>
      <c r="LNR683" s="94"/>
      <c r="LNS683" s="59"/>
      <c r="LNT683" s="60"/>
      <c r="LNU683" s="94"/>
      <c r="LNV683" s="59"/>
      <c r="LNW683" s="60"/>
      <c r="LNX683" s="94"/>
      <c r="LNY683" s="59"/>
      <c r="LNZ683" s="60"/>
      <c r="LOA683" s="94"/>
      <c r="LOB683" s="59"/>
      <c r="LOC683" s="60"/>
      <c r="LOD683" s="94"/>
      <c r="LOE683" s="59"/>
      <c r="LOF683" s="60"/>
      <c r="LOG683" s="94"/>
      <c r="LOH683" s="59"/>
      <c r="LOI683" s="60"/>
      <c r="LOJ683" s="94"/>
      <c r="LOK683" s="59"/>
      <c r="LOL683" s="60"/>
      <c r="LOM683" s="94"/>
      <c r="LON683" s="59"/>
      <c r="LOO683" s="60"/>
      <c r="LOP683" s="94"/>
      <c r="LOQ683" s="59"/>
      <c r="LOR683" s="60"/>
      <c r="LOS683" s="94"/>
      <c r="LOT683" s="59"/>
      <c r="LOU683" s="60"/>
      <c r="LOV683" s="94"/>
      <c r="LOW683" s="59"/>
      <c r="LOX683" s="60"/>
      <c r="LOY683" s="94"/>
      <c r="LOZ683" s="59"/>
      <c r="LPA683" s="60"/>
      <c r="LPB683" s="94"/>
      <c r="LPC683" s="59"/>
      <c r="LPD683" s="60"/>
      <c r="LPE683" s="94"/>
      <c r="LPF683" s="59"/>
      <c r="LPG683" s="60"/>
      <c r="LPH683" s="94"/>
      <c r="LPI683" s="59"/>
      <c r="LPJ683" s="60"/>
      <c r="LPK683" s="94"/>
      <c r="LPL683" s="59"/>
      <c r="LPM683" s="60"/>
      <c r="LPN683" s="94"/>
      <c r="LPO683" s="59"/>
      <c r="LPP683" s="60"/>
      <c r="LPQ683" s="94"/>
      <c r="LPR683" s="59"/>
      <c r="LPS683" s="60"/>
      <c r="LPT683" s="94"/>
      <c r="LPU683" s="59"/>
      <c r="LPV683" s="60"/>
      <c r="LPW683" s="94"/>
      <c r="LPX683" s="59"/>
      <c r="LPY683" s="60"/>
      <c r="LPZ683" s="94"/>
      <c r="LQA683" s="59"/>
      <c r="LQB683" s="60"/>
      <c r="LQC683" s="94"/>
      <c r="LQD683" s="59"/>
      <c r="LQE683" s="60"/>
      <c r="LQF683" s="94"/>
      <c r="LQG683" s="59"/>
      <c r="LQH683" s="60"/>
      <c r="LQI683" s="94"/>
      <c r="LQJ683" s="59"/>
      <c r="LQK683" s="60"/>
      <c r="LQL683" s="94"/>
      <c r="LQM683" s="59"/>
      <c r="LQN683" s="60"/>
      <c r="LQO683" s="94"/>
      <c r="LQP683" s="59"/>
      <c r="LQQ683" s="60"/>
      <c r="LQR683" s="94"/>
      <c r="LQS683" s="59"/>
      <c r="LQT683" s="60"/>
      <c r="LQU683" s="94"/>
      <c r="LQV683" s="59"/>
      <c r="LQW683" s="60"/>
      <c r="LQX683" s="94"/>
      <c r="LQY683" s="59"/>
      <c r="LQZ683" s="60"/>
      <c r="LRA683" s="94"/>
      <c r="LRB683" s="59"/>
      <c r="LRC683" s="60"/>
      <c r="LRD683" s="94"/>
      <c r="LRE683" s="59"/>
      <c r="LRF683" s="60"/>
      <c r="LRG683" s="94"/>
      <c r="LRH683" s="59"/>
      <c r="LRI683" s="60"/>
      <c r="LRJ683" s="94"/>
      <c r="LRK683" s="59"/>
      <c r="LRL683" s="60"/>
      <c r="LRM683" s="94"/>
      <c r="LRN683" s="59"/>
      <c r="LRO683" s="60"/>
      <c r="LRP683" s="94"/>
      <c r="LRQ683" s="59"/>
      <c r="LRR683" s="60"/>
      <c r="LRS683" s="94"/>
      <c r="LRT683" s="59"/>
      <c r="LRU683" s="60"/>
      <c r="LRV683" s="94"/>
      <c r="LRW683" s="59"/>
      <c r="LRX683" s="60"/>
      <c r="LRY683" s="94"/>
      <c r="LRZ683" s="59"/>
      <c r="LSA683" s="60"/>
      <c r="LSB683" s="94"/>
      <c r="LSC683" s="59"/>
      <c r="LSD683" s="60"/>
      <c r="LSE683" s="94"/>
      <c r="LSF683" s="59"/>
      <c r="LSG683" s="60"/>
      <c r="LSH683" s="94"/>
      <c r="LSI683" s="59"/>
      <c r="LSJ683" s="60"/>
      <c r="LSK683" s="94"/>
      <c r="LSL683" s="59"/>
      <c r="LSM683" s="60"/>
      <c r="LSN683" s="94"/>
      <c r="LSO683" s="59"/>
      <c r="LSP683" s="60"/>
      <c r="LSQ683" s="94"/>
      <c r="LSR683" s="59"/>
      <c r="LSS683" s="60"/>
      <c r="LST683" s="94"/>
      <c r="LSU683" s="59"/>
      <c r="LSV683" s="60"/>
      <c r="LSW683" s="94"/>
      <c r="LSX683" s="59"/>
      <c r="LSY683" s="60"/>
      <c r="LSZ683" s="94"/>
      <c r="LTA683" s="59"/>
      <c r="LTB683" s="60"/>
      <c r="LTC683" s="94"/>
      <c r="LTD683" s="59"/>
      <c r="LTE683" s="60"/>
      <c r="LTF683" s="94"/>
      <c r="LTG683" s="59"/>
      <c r="LTH683" s="60"/>
      <c r="LTI683" s="94"/>
      <c r="LTJ683" s="59"/>
      <c r="LTK683" s="60"/>
      <c r="LTL683" s="94"/>
      <c r="LTM683" s="59"/>
      <c r="LTN683" s="60"/>
      <c r="LTO683" s="94"/>
      <c r="LTP683" s="59"/>
      <c r="LTQ683" s="60"/>
      <c r="LTR683" s="94"/>
      <c r="LTS683" s="59"/>
      <c r="LTT683" s="60"/>
      <c r="LTU683" s="94"/>
      <c r="LTV683" s="59"/>
      <c r="LTW683" s="60"/>
      <c r="LTX683" s="94"/>
      <c r="LTY683" s="59"/>
      <c r="LTZ683" s="60"/>
      <c r="LUA683" s="94"/>
      <c r="LUB683" s="59"/>
      <c r="LUC683" s="60"/>
      <c r="LUD683" s="94"/>
      <c r="LUE683" s="59"/>
      <c r="LUF683" s="60"/>
      <c r="LUG683" s="94"/>
      <c r="LUH683" s="59"/>
      <c r="LUI683" s="60"/>
      <c r="LUJ683" s="94"/>
      <c r="LUK683" s="59"/>
      <c r="LUL683" s="60"/>
      <c r="LUM683" s="94"/>
      <c r="LUN683" s="59"/>
      <c r="LUO683" s="60"/>
      <c r="LUP683" s="94"/>
      <c r="LUQ683" s="59"/>
      <c r="LUR683" s="60"/>
      <c r="LUS683" s="94"/>
      <c r="LUT683" s="59"/>
      <c r="LUU683" s="60"/>
      <c r="LUV683" s="94"/>
      <c r="LUW683" s="59"/>
      <c r="LUX683" s="60"/>
      <c r="LUY683" s="94"/>
      <c r="LUZ683" s="59"/>
      <c r="LVA683" s="60"/>
      <c r="LVB683" s="94"/>
      <c r="LVC683" s="59"/>
      <c r="LVD683" s="60"/>
      <c r="LVE683" s="94"/>
      <c r="LVF683" s="59"/>
      <c r="LVG683" s="60"/>
      <c r="LVH683" s="94"/>
      <c r="LVI683" s="59"/>
      <c r="LVJ683" s="60"/>
      <c r="LVK683" s="94"/>
      <c r="LVL683" s="59"/>
      <c r="LVM683" s="60"/>
      <c r="LVN683" s="94"/>
      <c r="LVO683" s="59"/>
      <c r="LVP683" s="60"/>
      <c r="LVQ683" s="94"/>
      <c r="LVR683" s="59"/>
      <c r="LVS683" s="60"/>
      <c r="LVT683" s="94"/>
      <c r="LVU683" s="59"/>
      <c r="LVV683" s="60"/>
      <c r="LVW683" s="94"/>
      <c r="LVX683" s="59"/>
      <c r="LVY683" s="60"/>
      <c r="LVZ683" s="94"/>
      <c r="LWA683" s="59"/>
      <c r="LWB683" s="60"/>
      <c r="LWC683" s="94"/>
      <c r="LWD683" s="59"/>
      <c r="LWE683" s="60"/>
      <c r="LWF683" s="94"/>
      <c r="LWG683" s="59"/>
      <c r="LWH683" s="60"/>
      <c r="LWI683" s="94"/>
      <c r="LWJ683" s="59"/>
      <c r="LWK683" s="60"/>
      <c r="LWL683" s="94"/>
      <c r="LWM683" s="59"/>
      <c r="LWN683" s="60"/>
      <c r="LWO683" s="94"/>
      <c r="LWP683" s="59"/>
      <c r="LWQ683" s="60"/>
      <c r="LWR683" s="94"/>
      <c r="LWS683" s="59"/>
      <c r="LWT683" s="60"/>
      <c r="LWU683" s="94"/>
      <c r="LWV683" s="59"/>
      <c r="LWW683" s="60"/>
      <c r="LWX683" s="94"/>
      <c r="LWY683" s="59"/>
      <c r="LWZ683" s="60"/>
      <c r="LXA683" s="94"/>
      <c r="LXB683" s="59"/>
      <c r="LXC683" s="60"/>
      <c r="LXD683" s="94"/>
      <c r="LXE683" s="59"/>
      <c r="LXF683" s="60"/>
      <c r="LXG683" s="94"/>
      <c r="LXH683" s="59"/>
      <c r="LXI683" s="60"/>
      <c r="LXJ683" s="94"/>
      <c r="LXK683" s="59"/>
      <c r="LXL683" s="60"/>
      <c r="LXM683" s="94"/>
      <c r="LXN683" s="59"/>
      <c r="LXO683" s="60"/>
      <c r="LXP683" s="94"/>
      <c r="LXQ683" s="59"/>
      <c r="LXR683" s="60"/>
      <c r="LXS683" s="94"/>
      <c r="LXT683" s="59"/>
      <c r="LXU683" s="60"/>
      <c r="LXV683" s="94"/>
      <c r="LXW683" s="59"/>
      <c r="LXX683" s="60"/>
      <c r="LXY683" s="94"/>
      <c r="LXZ683" s="59"/>
      <c r="LYA683" s="60"/>
      <c r="LYB683" s="94"/>
      <c r="LYC683" s="59"/>
      <c r="LYD683" s="60"/>
      <c r="LYE683" s="94"/>
      <c r="LYF683" s="59"/>
      <c r="LYG683" s="60"/>
      <c r="LYH683" s="94"/>
      <c r="LYI683" s="59"/>
      <c r="LYJ683" s="60"/>
      <c r="LYK683" s="94"/>
      <c r="LYL683" s="59"/>
      <c r="LYM683" s="60"/>
      <c r="LYN683" s="94"/>
      <c r="LYO683" s="59"/>
      <c r="LYP683" s="60"/>
      <c r="LYQ683" s="94"/>
      <c r="LYR683" s="59"/>
      <c r="LYS683" s="60"/>
      <c r="LYT683" s="94"/>
      <c r="LYU683" s="59"/>
      <c r="LYV683" s="60"/>
      <c r="LYW683" s="94"/>
      <c r="LYX683" s="59"/>
      <c r="LYY683" s="60"/>
      <c r="LYZ683" s="94"/>
      <c r="LZA683" s="59"/>
      <c r="LZB683" s="60"/>
      <c r="LZC683" s="94"/>
      <c r="LZD683" s="59"/>
      <c r="LZE683" s="60"/>
      <c r="LZF683" s="94"/>
      <c r="LZG683" s="59"/>
      <c r="LZH683" s="60"/>
      <c r="LZI683" s="94"/>
      <c r="LZJ683" s="59"/>
      <c r="LZK683" s="60"/>
      <c r="LZL683" s="94"/>
      <c r="LZM683" s="59"/>
      <c r="LZN683" s="60"/>
      <c r="LZO683" s="94"/>
      <c r="LZP683" s="59"/>
      <c r="LZQ683" s="60"/>
      <c r="LZR683" s="94"/>
      <c r="LZS683" s="59"/>
      <c r="LZT683" s="60"/>
      <c r="LZU683" s="94"/>
      <c r="LZV683" s="59"/>
      <c r="LZW683" s="60"/>
      <c r="LZX683" s="94"/>
      <c r="LZY683" s="59"/>
      <c r="LZZ683" s="60"/>
      <c r="MAA683" s="94"/>
      <c r="MAB683" s="59"/>
      <c r="MAC683" s="60"/>
      <c r="MAD683" s="94"/>
      <c r="MAE683" s="59"/>
      <c r="MAF683" s="60"/>
      <c r="MAG683" s="94"/>
      <c r="MAH683" s="59"/>
      <c r="MAI683" s="60"/>
      <c r="MAJ683" s="94"/>
      <c r="MAK683" s="59"/>
      <c r="MAL683" s="60"/>
      <c r="MAM683" s="94"/>
      <c r="MAN683" s="59"/>
      <c r="MAO683" s="60"/>
      <c r="MAP683" s="94"/>
      <c r="MAQ683" s="59"/>
      <c r="MAR683" s="60"/>
      <c r="MAS683" s="94"/>
      <c r="MAT683" s="59"/>
      <c r="MAU683" s="60"/>
      <c r="MAV683" s="94"/>
      <c r="MAW683" s="59"/>
      <c r="MAX683" s="60"/>
      <c r="MAY683" s="94"/>
      <c r="MAZ683" s="59"/>
      <c r="MBA683" s="60"/>
      <c r="MBB683" s="94"/>
      <c r="MBC683" s="59"/>
      <c r="MBD683" s="60"/>
      <c r="MBE683" s="94"/>
      <c r="MBF683" s="59"/>
      <c r="MBG683" s="60"/>
      <c r="MBH683" s="94"/>
      <c r="MBI683" s="59"/>
      <c r="MBJ683" s="60"/>
      <c r="MBK683" s="94"/>
      <c r="MBL683" s="59"/>
      <c r="MBM683" s="60"/>
      <c r="MBN683" s="94"/>
      <c r="MBO683" s="59"/>
      <c r="MBP683" s="60"/>
      <c r="MBQ683" s="94"/>
      <c r="MBR683" s="59"/>
      <c r="MBS683" s="60"/>
      <c r="MBT683" s="94"/>
      <c r="MBU683" s="59"/>
      <c r="MBV683" s="60"/>
      <c r="MBW683" s="94"/>
      <c r="MBX683" s="59"/>
      <c r="MBY683" s="60"/>
      <c r="MBZ683" s="94"/>
      <c r="MCA683" s="59"/>
      <c r="MCB683" s="60"/>
      <c r="MCC683" s="94"/>
      <c r="MCD683" s="59"/>
      <c r="MCE683" s="60"/>
      <c r="MCF683" s="94"/>
      <c r="MCG683" s="59"/>
      <c r="MCH683" s="60"/>
      <c r="MCI683" s="94"/>
      <c r="MCJ683" s="59"/>
      <c r="MCK683" s="60"/>
      <c r="MCL683" s="94"/>
      <c r="MCM683" s="59"/>
      <c r="MCN683" s="60"/>
      <c r="MCO683" s="94"/>
      <c r="MCP683" s="59"/>
      <c r="MCQ683" s="60"/>
      <c r="MCR683" s="94"/>
      <c r="MCS683" s="59"/>
      <c r="MCT683" s="60"/>
      <c r="MCU683" s="94"/>
      <c r="MCV683" s="59"/>
      <c r="MCW683" s="60"/>
      <c r="MCX683" s="94"/>
      <c r="MCY683" s="59"/>
      <c r="MCZ683" s="60"/>
      <c r="MDA683" s="94"/>
      <c r="MDB683" s="59"/>
      <c r="MDC683" s="60"/>
      <c r="MDD683" s="94"/>
      <c r="MDE683" s="59"/>
      <c r="MDF683" s="60"/>
      <c r="MDG683" s="94"/>
      <c r="MDH683" s="59"/>
      <c r="MDI683" s="60"/>
      <c r="MDJ683" s="94"/>
      <c r="MDK683" s="59"/>
      <c r="MDL683" s="60"/>
      <c r="MDM683" s="94"/>
      <c r="MDN683" s="59"/>
      <c r="MDO683" s="60"/>
      <c r="MDP683" s="94"/>
      <c r="MDQ683" s="59"/>
      <c r="MDR683" s="60"/>
      <c r="MDS683" s="94"/>
      <c r="MDT683" s="59"/>
      <c r="MDU683" s="60"/>
      <c r="MDV683" s="94"/>
      <c r="MDW683" s="59"/>
      <c r="MDX683" s="60"/>
      <c r="MDY683" s="94"/>
      <c r="MDZ683" s="59"/>
      <c r="MEA683" s="60"/>
      <c r="MEB683" s="94"/>
      <c r="MEC683" s="59"/>
      <c r="MED683" s="60"/>
      <c r="MEE683" s="94"/>
      <c r="MEF683" s="59"/>
      <c r="MEG683" s="60"/>
      <c r="MEH683" s="94"/>
      <c r="MEI683" s="59"/>
      <c r="MEJ683" s="60"/>
      <c r="MEK683" s="94"/>
      <c r="MEL683" s="59"/>
      <c r="MEM683" s="60"/>
      <c r="MEN683" s="94"/>
      <c r="MEO683" s="59"/>
      <c r="MEP683" s="60"/>
      <c r="MEQ683" s="94"/>
      <c r="MER683" s="59"/>
      <c r="MES683" s="60"/>
      <c r="MET683" s="94"/>
      <c r="MEU683" s="59"/>
      <c r="MEV683" s="60"/>
      <c r="MEW683" s="94"/>
      <c r="MEX683" s="59"/>
      <c r="MEY683" s="60"/>
      <c r="MEZ683" s="94"/>
      <c r="MFA683" s="59"/>
      <c r="MFB683" s="60"/>
      <c r="MFC683" s="94"/>
      <c r="MFD683" s="59"/>
      <c r="MFE683" s="60"/>
      <c r="MFF683" s="94"/>
      <c r="MFG683" s="59"/>
      <c r="MFH683" s="60"/>
      <c r="MFI683" s="94"/>
      <c r="MFJ683" s="59"/>
      <c r="MFK683" s="60"/>
      <c r="MFL683" s="94"/>
      <c r="MFM683" s="59"/>
      <c r="MFN683" s="60"/>
      <c r="MFO683" s="94"/>
      <c r="MFP683" s="59"/>
      <c r="MFQ683" s="60"/>
      <c r="MFR683" s="94"/>
      <c r="MFS683" s="59"/>
      <c r="MFT683" s="60"/>
      <c r="MFU683" s="94"/>
      <c r="MFV683" s="59"/>
      <c r="MFW683" s="60"/>
      <c r="MFX683" s="94"/>
      <c r="MFY683" s="59"/>
      <c r="MFZ683" s="60"/>
      <c r="MGA683" s="94"/>
      <c r="MGB683" s="59"/>
      <c r="MGC683" s="60"/>
      <c r="MGD683" s="94"/>
      <c r="MGE683" s="59"/>
      <c r="MGF683" s="60"/>
      <c r="MGG683" s="94"/>
      <c r="MGH683" s="59"/>
      <c r="MGI683" s="60"/>
      <c r="MGJ683" s="94"/>
      <c r="MGK683" s="59"/>
      <c r="MGL683" s="60"/>
      <c r="MGM683" s="94"/>
      <c r="MGN683" s="59"/>
      <c r="MGO683" s="60"/>
      <c r="MGP683" s="94"/>
      <c r="MGQ683" s="59"/>
      <c r="MGR683" s="60"/>
      <c r="MGS683" s="94"/>
      <c r="MGT683" s="59"/>
      <c r="MGU683" s="60"/>
      <c r="MGV683" s="94"/>
      <c r="MGW683" s="59"/>
      <c r="MGX683" s="60"/>
      <c r="MGY683" s="94"/>
      <c r="MGZ683" s="59"/>
      <c r="MHA683" s="60"/>
      <c r="MHB683" s="94"/>
      <c r="MHC683" s="59"/>
      <c r="MHD683" s="60"/>
      <c r="MHE683" s="94"/>
      <c r="MHF683" s="59"/>
      <c r="MHG683" s="60"/>
      <c r="MHH683" s="94"/>
      <c r="MHI683" s="59"/>
      <c r="MHJ683" s="60"/>
      <c r="MHK683" s="94"/>
      <c r="MHL683" s="59"/>
      <c r="MHM683" s="60"/>
      <c r="MHN683" s="94"/>
      <c r="MHO683" s="59"/>
      <c r="MHP683" s="60"/>
      <c r="MHQ683" s="94"/>
      <c r="MHR683" s="59"/>
      <c r="MHS683" s="60"/>
      <c r="MHT683" s="94"/>
      <c r="MHU683" s="59"/>
      <c r="MHV683" s="60"/>
      <c r="MHW683" s="94"/>
      <c r="MHX683" s="59"/>
      <c r="MHY683" s="60"/>
      <c r="MHZ683" s="94"/>
      <c r="MIA683" s="59"/>
      <c r="MIB683" s="60"/>
      <c r="MIC683" s="94"/>
      <c r="MID683" s="59"/>
      <c r="MIE683" s="60"/>
      <c r="MIF683" s="94"/>
      <c r="MIG683" s="59"/>
      <c r="MIH683" s="60"/>
      <c r="MII683" s="94"/>
      <c r="MIJ683" s="59"/>
      <c r="MIK683" s="60"/>
      <c r="MIL683" s="94"/>
      <c r="MIM683" s="59"/>
      <c r="MIN683" s="60"/>
      <c r="MIO683" s="94"/>
      <c r="MIP683" s="59"/>
      <c r="MIQ683" s="60"/>
      <c r="MIR683" s="94"/>
      <c r="MIS683" s="59"/>
      <c r="MIT683" s="60"/>
      <c r="MIU683" s="94"/>
      <c r="MIV683" s="59"/>
      <c r="MIW683" s="60"/>
      <c r="MIX683" s="94"/>
      <c r="MIY683" s="59"/>
      <c r="MIZ683" s="60"/>
      <c r="MJA683" s="94"/>
      <c r="MJB683" s="59"/>
      <c r="MJC683" s="60"/>
      <c r="MJD683" s="94"/>
      <c r="MJE683" s="59"/>
      <c r="MJF683" s="60"/>
      <c r="MJG683" s="94"/>
      <c r="MJH683" s="59"/>
      <c r="MJI683" s="60"/>
      <c r="MJJ683" s="94"/>
      <c r="MJK683" s="59"/>
      <c r="MJL683" s="60"/>
      <c r="MJM683" s="94"/>
      <c r="MJN683" s="59"/>
      <c r="MJO683" s="60"/>
      <c r="MJP683" s="94"/>
      <c r="MJQ683" s="59"/>
      <c r="MJR683" s="60"/>
      <c r="MJS683" s="94"/>
      <c r="MJT683" s="59"/>
      <c r="MJU683" s="60"/>
      <c r="MJV683" s="94"/>
      <c r="MJW683" s="59"/>
      <c r="MJX683" s="60"/>
      <c r="MJY683" s="94"/>
      <c r="MJZ683" s="59"/>
      <c r="MKA683" s="60"/>
      <c r="MKB683" s="94"/>
      <c r="MKC683" s="59"/>
      <c r="MKD683" s="60"/>
      <c r="MKE683" s="94"/>
      <c r="MKF683" s="59"/>
      <c r="MKG683" s="60"/>
      <c r="MKH683" s="94"/>
      <c r="MKI683" s="59"/>
      <c r="MKJ683" s="60"/>
      <c r="MKK683" s="94"/>
      <c r="MKL683" s="59"/>
      <c r="MKM683" s="60"/>
      <c r="MKN683" s="94"/>
      <c r="MKO683" s="59"/>
      <c r="MKP683" s="60"/>
      <c r="MKQ683" s="94"/>
      <c r="MKR683" s="59"/>
      <c r="MKS683" s="60"/>
      <c r="MKT683" s="94"/>
      <c r="MKU683" s="59"/>
      <c r="MKV683" s="60"/>
      <c r="MKW683" s="94"/>
      <c r="MKX683" s="59"/>
      <c r="MKY683" s="60"/>
      <c r="MKZ683" s="94"/>
      <c r="MLA683" s="59"/>
      <c r="MLB683" s="60"/>
      <c r="MLC683" s="94"/>
      <c r="MLD683" s="59"/>
      <c r="MLE683" s="60"/>
      <c r="MLF683" s="94"/>
      <c r="MLG683" s="59"/>
      <c r="MLH683" s="60"/>
      <c r="MLI683" s="94"/>
      <c r="MLJ683" s="59"/>
      <c r="MLK683" s="60"/>
      <c r="MLL683" s="94"/>
      <c r="MLM683" s="59"/>
      <c r="MLN683" s="60"/>
      <c r="MLO683" s="94"/>
      <c r="MLP683" s="59"/>
      <c r="MLQ683" s="60"/>
      <c r="MLR683" s="94"/>
      <c r="MLS683" s="59"/>
      <c r="MLT683" s="60"/>
      <c r="MLU683" s="94"/>
      <c r="MLV683" s="59"/>
      <c r="MLW683" s="60"/>
      <c r="MLX683" s="94"/>
      <c r="MLY683" s="59"/>
      <c r="MLZ683" s="60"/>
      <c r="MMA683" s="94"/>
      <c r="MMB683" s="59"/>
      <c r="MMC683" s="60"/>
      <c r="MMD683" s="94"/>
      <c r="MME683" s="59"/>
      <c r="MMF683" s="60"/>
      <c r="MMG683" s="94"/>
      <c r="MMH683" s="59"/>
      <c r="MMI683" s="60"/>
      <c r="MMJ683" s="94"/>
      <c r="MMK683" s="59"/>
      <c r="MML683" s="60"/>
      <c r="MMM683" s="94"/>
      <c r="MMN683" s="59"/>
      <c r="MMO683" s="60"/>
      <c r="MMP683" s="94"/>
      <c r="MMQ683" s="59"/>
      <c r="MMR683" s="60"/>
      <c r="MMS683" s="94"/>
      <c r="MMT683" s="59"/>
      <c r="MMU683" s="60"/>
      <c r="MMV683" s="94"/>
      <c r="MMW683" s="59"/>
      <c r="MMX683" s="60"/>
      <c r="MMY683" s="94"/>
      <c r="MMZ683" s="59"/>
      <c r="MNA683" s="60"/>
      <c r="MNB683" s="94"/>
      <c r="MNC683" s="59"/>
      <c r="MND683" s="60"/>
      <c r="MNE683" s="94"/>
      <c r="MNF683" s="59"/>
      <c r="MNG683" s="60"/>
      <c r="MNH683" s="94"/>
      <c r="MNI683" s="59"/>
      <c r="MNJ683" s="60"/>
      <c r="MNK683" s="94"/>
      <c r="MNL683" s="59"/>
      <c r="MNM683" s="60"/>
      <c r="MNN683" s="94"/>
      <c r="MNO683" s="59"/>
      <c r="MNP683" s="60"/>
      <c r="MNQ683" s="94"/>
      <c r="MNR683" s="59"/>
      <c r="MNS683" s="60"/>
      <c r="MNT683" s="94"/>
      <c r="MNU683" s="59"/>
      <c r="MNV683" s="60"/>
      <c r="MNW683" s="94"/>
      <c r="MNX683" s="59"/>
      <c r="MNY683" s="60"/>
      <c r="MNZ683" s="94"/>
      <c r="MOA683" s="59"/>
      <c r="MOB683" s="60"/>
      <c r="MOC683" s="94"/>
      <c r="MOD683" s="59"/>
      <c r="MOE683" s="60"/>
      <c r="MOF683" s="94"/>
      <c r="MOG683" s="59"/>
      <c r="MOH683" s="60"/>
      <c r="MOI683" s="94"/>
      <c r="MOJ683" s="59"/>
      <c r="MOK683" s="60"/>
      <c r="MOL683" s="94"/>
      <c r="MOM683" s="59"/>
      <c r="MON683" s="60"/>
      <c r="MOO683" s="94"/>
      <c r="MOP683" s="59"/>
      <c r="MOQ683" s="60"/>
      <c r="MOR683" s="94"/>
      <c r="MOS683" s="59"/>
      <c r="MOT683" s="60"/>
      <c r="MOU683" s="94"/>
      <c r="MOV683" s="59"/>
      <c r="MOW683" s="60"/>
      <c r="MOX683" s="94"/>
      <c r="MOY683" s="59"/>
      <c r="MOZ683" s="60"/>
      <c r="MPA683" s="94"/>
      <c r="MPB683" s="59"/>
      <c r="MPC683" s="60"/>
      <c r="MPD683" s="94"/>
      <c r="MPE683" s="59"/>
      <c r="MPF683" s="60"/>
      <c r="MPG683" s="94"/>
      <c r="MPH683" s="59"/>
      <c r="MPI683" s="60"/>
      <c r="MPJ683" s="94"/>
      <c r="MPK683" s="59"/>
      <c r="MPL683" s="60"/>
      <c r="MPM683" s="94"/>
      <c r="MPN683" s="59"/>
      <c r="MPO683" s="60"/>
      <c r="MPP683" s="94"/>
      <c r="MPQ683" s="59"/>
      <c r="MPR683" s="60"/>
      <c r="MPS683" s="94"/>
      <c r="MPT683" s="59"/>
      <c r="MPU683" s="60"/>
      <c r="MPV683" s="94"/>
      <c r="MPW683" s="59"/>
      <c r="MPX683" s="60"/>
      <c r="MPY683" s="94"/>
      <c r="MPZ683" s="59"/>
      <c r="MQA683" s="60"/>
      <c r="MQB683" s="94"/>
      <c r="MQC683" s="59"/>
      <c r="MQD683" s="60"/>
      <c r="MQE683" s="94"/>
      <c r="MQF683" s="59"/>
      <c r="MQG683" s="60"/>
      <c r="MQH683" s="94"/>
      <c r="MQI683" s="59"/>
      <c r="MQJ683" s="60"/>
      <c r="MQK683" s="94"/>
      <c r="MQL683" s="59"/>
      <c r="MQM683" s="60"/>
      <c r="MQN683" s="94"/>
      <c r="MQO683" s="59"/>
      <c r="MQP683" s="60"/>
      <c r="MQQ683" s="94"/>
      <c r="MQR683" s="59"/>
      <c r="MQS683" s="60"/>
      <c r="MQT683" s="94"/>
      <c r="MQU683" s="59"/>
      <c r="MQV683" s="60"/>
      <c r="MQW683" s="94"/>
      <c r="MQX683" s="59"/>
      <c r="MQY683" s="60"/>
      <c r="MQZ683" s="94"/>
      <c r="MRA683" s="59"/>
      <c r="MRB683" s="60"/>
      <c r="MRC683" s="94"/>
      <c r="MRD683" s="59"/>
      <c r="MRE683" s="60"/>
      <c r="MRF683" s="94"/>
      <c r="MRG683" s="59"/>
      <c r="MRH683" s="60"/>
      <c r="MRI683" s="94"/>
      <c r="MRJ683" s="59"/>
      <c r="MRK683" s="60"/>
      <c r="MRL683" s="94"/>
      <c r="MRM683" s="59"/>
      <c r="MRN683" s="60"/>
      <c r="MRO683" s="94"/>
      <c r="MRP683" s="59"/>
      <c r="MRQ683" s="60"/>
      <c r="MRR683" s="94"/>
      <c r="MRS683" s="59"/>
      <c r="MRT683" s="60"/>
      <c r="MRU683" s="94"/>
      <c r="MRV683" s="59"/>
      <c r="MRW683" s="60"/>
      <c r="MRX683" s="94"/>
      <c r="MRY683" s="59"/>
      <c r="MRZ683" s="60"/>
      <c r="MSA683" s="94"/>
      <c r="MSB683" s="59"/>
      <c r="MSC683" s="60"/>
      <c r="MSD683" s="94"/>
      <c r="MSE683" s="59"/>
      <c r="MSF683" s="60"/>
      <c r="MSG683" s="94"/>
      <c r="MSH683" s="59"/>
      <c r="MSI683" s="60"/>
      <c r="MSJ683" s="94"/>
      <c r="MSK683" s="59"/>
      <c r="MSL683" s="60"/>
      <c r="MSM683" s="94"/>
      <c r="MSN683" s="59"/>
      <c r="MSO683" s="60"/>
      <c r="MSP683" s="94"/>
      <c r="MSQ683" s="59"/>
      <c r="MSR683" s="60"/>
      <c r="MSS683" s="94"/>
      <c r="MST683" s="59"/>
      <c r="MSU683" s="60"/>
      <c r="MSV683" s="94"/>
      <c r="MSW683" s="59"/>
      <c r="MSX683" s="60"/>
      <c r="MSY683" s="94"/>
      <c r="MSZ683" s="59"/>
      <c r="MTA683" s="60"/>
      <c r="MTB683" s="94"/>
      <c r="MTC683" s="59"/>
      <c r="MTD683" s="60"/>
      <c r="MTE683" s="94"/>
      <c r="MTF683" s="59"/>
      <c r="MTG683" s="60"/>
      <c r="MTH683" s="94"/>
      <c r="MTI683" s="59"/>
      <c r="MTJ683" s="60"/>
      <c r="MTK683" s="94"/>
      <c r="MTL683" s="59"/>
      <c r="MTM683" s="60"/>
      <c r="MTN683" s="94"/>
      <c r="MTO683" s="59"/>
      <c r="MTP683" s="60"/>
      <c r="MTQ683" s="94"/>
      <c r="MTR683" s="59"/>
      <c r="MTS683" s="60"/>
      <c r="MTT683" s="94"/>
      <c r="MTU683" s="59"/>
      <c r="MTV683" s="60"/>
      <c r="MTW683" s="94"/>
      <c r="MTX683" s="59"/>
      <c r="MTY683" s="60"/>
      <c r="MTZ683" s="94"/>
      <c r="MUA683" s="59"/>
      <c r="MUB683" s="60"/>
      <c r="MUC683" s="94"/>
      <c r="MUD683" s="59"/>
      <c r="MUE683" s="60"/>
      <c r="MUF683" s="94"/>
      <c r="MUG683" s="59"/>
      <c r="MUH683" s="60"/>
      <c r="MUI683" s="94"/>
      <c r="MUJ683" s="59"/>
      <c r="MUK683" s="60"/>
      <c r="MUL683" s="94"/>
      <c r="MUM683" s="59"/>
      <c r="MUN683" s="60"/>
      <c r="MUO683" s="94"/>
      <c r="MUP683" s="59"/>
      <c r="MUQ683" s="60"/>
      <c r="MUR683" s="94"/>
      <c r="MUS683" s="59"/>
      <c r="MUT683" s="60"/>
      <c r="MUU683" s="94"/>
      <c r="MUV683" s="59"/>
      <c r="MUW683" s="60"/>
      <c r="MUX683" s="94"/>
      <c r="MUY683" s="59"/>
      <c r="MUZ683" s="60"/>
      <c r="MVA683" s="94"/>
      <c r="MVB683" s="59"/>
      <c r="MVC683" s="60"/>
      <c r="MVD683" s="94"/>
      <c r="MVE683" s="59"/>
      <c r="MVF683" s="60"/>
      <c r="MVG683" s="94"/>
      <c r="MVH683" s="59"/>
      <c r="MVI683" s="60"/>
      <c r="MVJ683" s="94"/>
      <c r="MVK683" s="59"/>
      <c r="MVL683" s="60"/>
      <c r="MVM683" s="94"/>
      <c r="MVN683" s="59"/>
      <c r="MVO683" s="60"/>
      <c r="MVP683" s="94"/>
      <c r="MVQ683" s="59"/>
      <c r="MVR683" s="60"/>
      <c r="MVS683" s="94"/>
      <c r="MVT683" s="59"/>
      <c r="MVU683" s="60"/>
      <c r="MVV683" s="94"/>
      <c r="MVW683" s="59"/>
      <c r="MVX683" s="60"/>
      <c r="MVY683" s="94"/>
      <c r="MVZ683" s="59"/>
      <c r="MWA683" s="60"/>
      <c r="MWB683" s="94"/>
      <c r="MWC683" s="59"/>
      <c r="MWD683" s="60"/>
      <c r="MWE683" s="94"/>
      <c r="MWF683" s="59"/>
      <c r="MWG683" s="60"/>
      <c r="MWH683" s="94"/>
      <c r="MWI683" s="59"/>
      <c r="MWJ683" s="60"/>
      <c r="MWK683" s="94"/>
      <c r="MWL683" s="59"/>
      <c r="MWM683" s="60"/>
      <c r="MWN683" s="94"/>
      <c r="MWO683" s="59"/>
      <c r="MWP683" s="60"/>
      <c r="MWQ683" s="94"/>
      <c r="MWR683" s="59"/>
      <c r="MWS683" s="60"/>
      <c r="MWT683" s="94"/>
      <c r="MWU683" s="59"/>
      <c r="MWV683" s="60"/>
      <c r="MWW683" s="94"/>
      <c r="MWX683" s="59"/>
      <c r="MWY683" s="60"/>
      <c r="MWZ683" s="94"/>
      <c r="MXA683" s="59"/>
      <c r="MXB683" s="60"/>
      <c r="MXC683" s="94"/>
      <c r="MXD683" s="59"/>
      <c r="MXE683" s="60"/>
      <c r="MXF683" s="94"/>
      <c r="MXG683" s="59"/>
      <c r="MXH683" s="60"/>
      <c r="MXI683" s="94"/>
      <c r="MXJ683" s="59"/>
      <c r="MXK683" s="60"/>
      <c r="MXL683" s="94"/>
      <c r="MXM683" s="59"/>
      <c r="MXN683" s="60"/>
      <c r="MXO683" s="94"/>
      <c r="MXP683" s="59"/>
      <c r="MXQ683" s="60"/>
      <c r="MXR683" s="94"/>
      <c r="MXS683" s="59"/>
      <c r="MXT683" s="60"/>
      <c r="MXU683" s="94"/>
      <c r="MXV683" s="59"/>
      <c r="MXW683" s="60"/>
      <c r="MXX683" s="94"/>
      <c r="MXY683" s="59"/>
      <c r="MXZ683" s="60"/>
      <c r="MYA683" s="94"/>
      <c r="MYB683" s="59"/>
      <c r="MYC683" s="60"/>
      <c r="MYD683" s="94"/>
      <c r="MYE683" s="59"/>
      <c r="MYF683" s="60"/>
      <c r="MYG683" s="94"/>
      <c r="MYH683" s="59"/>
      <c r="MYI683" s="60"/>
      <c r="MYJ683" s="94"/>
      <c r="MYK683" s="59"/>
      <c r="MYL683" s="60"/>
      <c r="MYM683" s="94"/>
      <c r="MYN683" s="59"/>
      <c r="MYO683" s="60"/>
      <c r="MYP683" s="94"/>
      <c r="MYQ683" s="59"/>
      <c r="MYR683" s="60"/>
      <c r="MYS683" s="94"/>
      <c r="MYT683" s="59"/>
      <c r="MYU683" s="60"/>
      <c r="MYV683" s="94"/>
      <c r="MYW683" s="59"/>
      <c r="MYX683" s="60"/>
      <c r="MYY683" s="94"/>
      <c r="MYZ683" s="59"/>
      <c r="MZA683" s="60"/>
      <c r="MZB683" s="94"/>
      <c r="MZC683" s="59"/>
      <c r="MZD683" s="60"/>
      <c r="MZE683" s="94"/>
      <c r="MZF683" s="59"/>
      <c r="MZG683" s="60"/>
      <c r="MZH683" s="94"/>
      <c r="MZI683" s="59"/>
      <c r="MZJ683" s="60"/>
      <c r="MZK683" s="94"/>
      <c r="MZL683" s="59"/>
      <c r="MZM683" s="60"/>
      <c r="MZN683" s="94"/>
      <c r="MZO683" s="59"/>
      <c r="MZP683" s="60"/>
      <c r="MZQ683" s="94"/>
      <c r="MZR683" s="59"/>
      <c r="MZS683" s="60"/>
      <c r="MZT683" s="94"/>
      <c r="MZU683" s="59"/>
      <c r="MZV683" s="60"/>
      <c r="MZW683" s="94"/>
      <c r="MZX683" s="59"/>
      <c r="MZY683" s="60"/>
      <c r="MZZ683" s="94"/>
      <c r="NAA683" s="59"/>
      <c r="NAB683" s="60"/>
      <c r="NAC683" s="94"/>
      <c r="NAD683" s="59"/>
      <c r="NAE683" s="60"/>
      <c r="NAF683" s="94"/>
      <c r="NAG683" s="59"/>
      <c r="NAH683" s="60"/>
      <c r="NAI683" s="94"/>
      <c r="NAJ683" s="59"/>
      <c r="NAK683" s="60"/>
      <c r="NAL683" s="94"/>
      <c r="NAM683" s="59"/>
      <c r="NAN683" s="60"/>
      <c r="NAO683" s="94"/>
      <c r="NAP683" s="59"/>
      <c r="NAQ683" s="60"/>
      <c r="NAR683" s="94"/>
      <c r="NAS683" s="59"/>
      <c r="NAT683" s="60"/>
      <c r="NAU683" s="94"/>
      <c r="NAV683" s="59"/>
      <c r="NAW683" s="60"/>
      <c r="NAX683" s="94"/>
      <c r="NAY683" s="59"/>
      <c r="NAZ683" s="60"/>
      <c r="NBA683" s="94"/>
      <c r="NBB683" s="59"/>
      <c r="NBC683" s="60"/>
      <c r="NBD683" s="94"/>
      <c r="NBE683" s="59"/>
      <c r="NBF683" s="60"/>
      <c r="NBG683" s="94"/>
      <c r="NBH683" s="59"/>
      <c r="NBI683" s="60"/>
      <c r="NBJ683" s="94"/>
      <c r="NBK683" s="59"/>
      <c r="NBL683" s="60"/>
      <c r="NBM683" s="94"/>
      <c r="NBN683" s="59"/>
      <c r="NBO683" s="60"/>
      <c r="NBP683" s="94"/>
      <c r="NBQ683" s="59"/>
      <c r="NBR683" s="60"/>
      <c r="NBS683" s="94"/>
      <c r="NBT683" s="59"/>
      <c r="NBU683" s="60"/>
      <c r="NBV683" s="94"/>
      <c r="NBW683" s="59"/>
      <c r="NBX683" s="60"/>
      <c r="NBY683" s="94"/>
      <c r="NBZ683" s="59"/>
      <c r="NCA683" s="60"/>
      <c r="NCB683" s="94"/>
      <c r="NCC683" s="59"/>
      <c r="NCD683" s="60"/>
      <c r="NCE683" s="94"/>
      <c r="NCF683" s="59"/>
      <c r="NCG683" s="60"/>
      <c r="NCH683" s="94"/>
      <c r="NCI683" s="59"/>
      <c r="NCJ683" s="60"/>
      <c r="NCK683" s="94"/>
      <c r="NCL683" s="59"/>
      <c r="NCM683" s="60"/>
      <c r="NCN683" s="94"/>
      <c r="NCO683" s="59"/>
      <c r="NCP683" s="60"/>
      <c r="NCQ683" s="94"/>
      <c r="NCR683" s="59"/>
      <c r="NCS683" s="60"/>
      <c r="NCT683" s="94"/>
      <c r="NCU683" s="59"/>
      <c r="NCV683" s="60"/>
      <c r="NCW683" s="94"/>
      <c r="NCX683" s="59"/>
      <c r="NCY683" s="60"/>
      <c r="NCZ683" s="94"/>
      <c r="NDA683" s="59"/>
      <c r="NDB683" s="60"/>
      <c r="NDC683" s="94"/>
      <c r="NDD683" s="59"/>
      <c r="NDE683" s="60"/>
      <c r="NDF683" s="94"/>
      <c r="NDG683" s="59"/>
      <c r="NDH683" s="60"/>
      <c r="NDI683" s="94"/>
      <c r="NDJ683" s="59"/>
      <c r="NDK683" s="60"/>
      <c r="NDL683" s="94"/>
      <c r="NDM683" s="59"/>
      <c r="NDN683" s="60"/>
      <c r="NDO683" s="94"/>
      <c r="NDP683" s="59"/>
      <c r="NDQ683" s="60"/>
      <c r="NDR683" s="94"/>
      <c r="NDS683" s="59"/>
      <c r="NDT683" s="60"/>
      <c r="NDU683" s="94"/>
      <c r="NDV683" s="59"/>
      <c r="NDW683" s="60"/>
      <c r="NDX683" s="94"/>
      <c r="NDY683" s="59"/>
      <c r="NDZ683" s="60"/>
      <c r="NEA683" s="94"/>
      <c r="NEB683" s="59"/>
      <c r="NEC683" s="60"/>
      <c r="NED683" s="94"/>
      <c r="NEE683" s="59"/>
      <c r="NEF683" s="60"/>
      <c r="NEG683" s="94"/>
      <c r="NEH683" s="59"/>
      <c r="NEI683" s="60"/>
      <c r="NEJ683" s="94"/>
      <c r="NEK683" s="59"/>
      <c r="NEL683" s="60"/>
      <c r="NEM683" s="94"/>
      <c r="NEN683" s="59"/>
      <c r="NEO683" s="60"/>
      <c r="NEP683" s="94"/>
      <c r="NEQ683" s="59"/>
      <c r="NER683" s="60"/>
      <c r="NES683" s="94"/>
      <c r="NET683" s="59"/>
      <c r="NEU683" s="60"/>
      <c r="NEV683" s="94"/>
      <c r="NEW683" s="59"/>
      <c r="NEX683" s="60"/>
      <c r="NEY683" s="94"/>
      <c r="NEZ683" s="59"/>
      <c r="NFA683" s="60"/>
      <c r="NFB683" s="94"/>
      <c r="NFC683" s="59"/>
      <c r="NFD683" s="60"/>
      <c r="NFE683" s="94"/>
      <c r="NFF683" s="59"/>
      <c r="NFG683" s="60"/>
      <c r="NFH683" s="94"/>
      <c r="NFI683" s="59"/>
      <c r="NFJ683" s="60"/>
      <c r="NFK683" s="94"/>
      <c r="NFL683" s="59"/>
      <c r="NFM683" s="60"/>
      <c r="NFN683" s="94"/>
      <c r="NFO683" s="59"/>
      <c r="NFP683" s="60"/>
      <c r="NFQ683" s="94"/>
      <c r="NFR683" s="59"/>
      <c r="NFS683" s="60"/>
      <c r="NFT683" s="94"/>
      <c r="NFU683" s="59"/>
      <c r="NFV683" s="60"/>
      <c r="NFW683" s="94"/>
      <c r="NFX683" s="59"/>
      <c r="NFY683" s="60"/>
      <c r="NFZ683" s="94"/>
      <c r="NGA683" s="59"/>
      <c r="NGB683" s="60"/>
      <c r="NGC683" s="94"/>
      <c r="NGD683" s="59"/>
      <c r="NGE683" s="60"/>
      <c r="NGF683" s="94"/>
      <c r="NGG683" s="59"/>
      <c r="NGH683" s="60"/>
      <c r="NGI683" s="94"/>
      <c r="NGJ683" s="59"/>
      <c r="NGK683" s="60"/>
      <c r="NGL683" s="94"/>
      <c r="NGM683" s="59"/>
      <c r="NGN683" s="60"/>
      <c r="NGO683" s="94"/>
      <c r="NGP683" s="59"/>
      <c r="NGQ683" s="60"/>
      <c r="NGR683" s="94"/>
      <c r="NGS683" s="59"/>
      <c r="NGT683" s="60"/>
      <c r="NGU683" s="94"/>
      <c r="NGV683" s="59"/>
      <c r="NGW683" s="60"/>
      <c r="NGX683" s="94"/>
      <c r="NGY683" s="59"/>
      <c r="NGZ683" s="60"/>
      <c r="NHA683" s="94"/>
      <c r="NHB683" s="59"/>
      <c r="NHC683" s="60"/>
      <c r="NHD683" s="94"/>
      <c r="NHE683" s="59"/>
      <c r="NHF683" s="60"/>
      <c r="NHG683" s="94"/>
      <c r="NHH683" s="59"/>
      <c r="NHI683" s="60"/>
      <c r="NHJ683" s="94"/>
      <c r="NHK683" s="59"/>
      <c r="NHL683" s="60"/>
      <c r="NHM683" s="94"/>
      <c r="NHN683" s="59"/>
      <c r="NHO683" s="60"/>
      <c r="NHP683" s="94"/>
      <c r="NHQ683" s="59"/>
      <c r="NHR683" s="60"/>
      <c r="NHS683" s="94"/>
      <c r="NHT683" s="59"/>
      <c r="NHU683" s="60"/>
      <c r="NHV683" s="94"/>
      <c r="NHW683" s="59"/>
      <c r="NHX683" s="60"/>
      <c r="NHY683" s="94"/>
      <c r="NHZ683" s="59"/>
      <c r="NIA683" s="60"/>
      <c r="NIB683" s="94"/>
      <c r="NIC683" s="59"/>
      <c r="NID683" s="60"/>
      <c r="NIE683" s="94"/>
      <c r="NIF683" s="59"/>
      <c r="NIG683" s="60"/>
      <c r="NIH683" s="94"/>
      <c r="NII683" s="59"/>
      <c r="NIJ683" s="60"/>
      <c r="NIK683" s="94"/>
      <c r="NIL683" s="59"/>
      <c r="NIM683" s="60"/>
      <c r="NIN683" s="94"/>
      <c r="NIO683" s="59"/>
      <c r="NIP683" s="60"/>
      <c r="NIQ683" s="94"/>
      <c r="NIR683" s="59"/>
      <c r="NIS683" s="60"/>
      <c r="NIT683" s="94"/>
      <c r="NIU683" s="59"/>
      <c r="NIV683" s="60"/>
      <c r="NIW683" s="94"/>
      <c r="NIX683" s="59"/>
      <c r="NIY683" s="60"/>
      <c r="NIZ683" s="94"/>
      <c r="NJA683" s="59"/>
      <c r="NJB683" s="60"/>
      <c r="NJC683" s="94"/>
      <c r="NJD683" s="59"/>
      <c r="NJE683" s="60"/>
      <c r="NJF683" s="94"/>
      <c r="NJG683" s="59"/>
      <c r="NJH683" s="60"/>
      <c r="NJI683" s="94"/>
      <c r="NJJ683" s="59"/>
      <c r="NJK683" s="60"/>
      <c r="NJL683" s="94"/>
      <c r="NJM683" s="59"/>
      <c r="NJN683" s="60"/>
      <c r="NJO683" s="94"/>
      <c r="NJP683" s="59"/>
      <c r="NJQ683" s="60"/>
      <c r="NJR683" s="94"/>
      <c r="NJS683" s="59"/>
      <c r="NJT683" s="60"/>
      <c r="NJU683" s="94"/>
      <c r="NJV683" s="59"/>
      <c r="NJW683" s="60"/>
      <c r="NJX683" s="94"/>
      <c r="NJY683" s="59"/>
      <c r="NJZ683" s="60"/>
      <c r="NKA683" s="94"/>
      <c r="NKB683" s="59"/>
      <c r="NKC683" s="60"/>
      <c r="NKD683" s="94"/>
      <c r="NKE683" s="59"/>
      <c r="NKF683" s="60"/>
      <c r="NKG683" s="94"/>
      <c r="NKH683" s="59"/>
      <c r="NKI683" s="60"/>
      <c r="NKJ683" s="94"/>
      <c r="NKK683" s="59"/>
      <c r="NKL683" s="60"/>
      <c r="NKM683" s="94"/>
      <c r="NKN683" s="59"/>
      <c r="NKO683" s="60"/>
      <c r="NKP683" s="94"/>
      <c r="NKQ683" s="59"/>
      <c r="NKR683" s="60"/>
      <c r="NKS683" s="94"/>
      <c r="NKT683" s="59"/>
      <c r="NKU683" s="60"/>
      <c r="NKV683" s="94"/>
      <c r="NKW683" s="59"/>
      <c r="NKX683" s="60"/>
      <c r="NKY683" s="94"/>
      <c r="NKZ683" s="59"/>
      <c r="NLA683" s="60"/>
      <c r="NLB683" s="94"/>
      <c r="NLC683" s="59"/>
      <c r="NLD683" s="60"/>
      <c r="NLE683" s="94"/>
      <c r="NLF683" s="59"/>
      <c r="NLG683" s="60"/>
      <c r="NLH683" s="94"/>
      <c r="NLI683" s="59"/>
      <c r="NLJ683" s="60"/>
      <c r="NLK683" s="94"/>
      <c r="NLL683" s="59"/>
      <c r="NLM683" s="60"/>
      <c r="NLN683" s="94"/>
      <c r="NLO683" s="59"/>
      <c r="NLP683" s="60"/>
      <c r="NLQ683" s="94"/>
      <c r="NLR683" s="59"/>
      <c r="NLS683" s="60"/>
      <c r="NLT683" s="94"/>
      <c r="NLU683" s="59"/>
      <c r="NLV683" s="60"/>
      <c r="NLW683" s="94"/>
      <c r="NLX683" s="59"/>
      <c r="NLY683" s="60"/>
      <c r="NLZ683" s="94"/>
      <c r="NMA683" s="59"/>
      <c r="NMB683" s="60"/>
      <c r="NMC683" s="94"/>
      <c r="NMD683" s="59"/>
      <c r="NME683" s="60"/>
      <c r="NMF683" s="94"/>
      <c r="NMG683" s="59"/>
      <c r="NMH683" s="60"/>
      <c r="NMI683" s="94"/>
      <c r="NMJ683" s="59"/>
      <c r="NMK683" s="60"/>
      <c r="NML683" s="94"/>
      <c r="NMM683" s="59"/>
      <c r="NMN683" s="60"/>
      <c r="NMO683" s="94"/>
      <c r="NMP683" s="59"/>
      <c r="NMQ683" s="60"/>
      <c r="NMR683" s="94"/>
      <c r="NMS683" s="59"/>
      <c r="NMT683" s="60"/>
      <c r="NMU683" s="94"/>
      <c r="NMV683" s="59"/>
      <c r="NMW683" s="60"/>
      <c r="NMX683" s="94"/>
      <c r="NMY683" s="59"/>
      <c r="NMZ683" s="60"/>
      <c r="NNA683" s="94"/>
      <c r="NNB683" s="59"/>
      <c r="NNC683" s="60"/>
      <c r="NND683" s="94"/>
      <c r="NNE683" s="59"/>
      <c r="NNF683" s="60"/>
      <c r="NNG683" s="94"/>
      <c r="NNH683" s="59"/>
      <c r="NNI683" s="60"/>
      <c r="NNJ683" s="94"/>
      <c r="NNK683" s="59"/>
      <c r="NNL683" s="60"/>
      <c r="NNM683" s="94"/>
      <c r="NNN683" s="59"/>
      <c r="NNO683" s="60"/>
      <c r="NNP683" s="94"/>
      <c r="NNQ683" s="59"/>
      <c r="NNR683" s="60"/>
      <c r="NNS683" s="94"/>
      <c r="NNT683" s="59"/>
      <c r="NNU683" s="60"/>
      <c r="NNV683" s="94"/>
      <c r="NNW683" s="59"/>
      <c r="NNX683" s="60"/>
      <c r="NNY683" s="94"/>
      <c r="NNZ683" s="59"/>
      <c r="NOA683" s="60"/>
      <c r="NOB683" s="94"/>
      <c r="NOC683" s="59"/>
      <c r="NOD683" s="60"/>
      <c r="NOE683" s="94"/>
      <c r="NOF683" s="59"/>
      <c r="NOG683" s="60"/>
      <c r="NOH683" s="94"/>
      <c r="NOI683" s="59"/>
      <c r="NOJ683" s="60"/>
      <c r="NOK683" s="94"/>
      <c r="NOL683" s="59"/>
      <c r="NOM683" s="60"/>
      <c r="NON683" s="94"/>
      <c r="NOO683" s="59"/>
      <c r="NOP683" s="60"/>
      <c r="NOQ683" s="94"/>
      <c r="NOR683" s="59"/>
      <c r="NOS683" s="60"/>
      <c r="NOT683" s="94"/>
      <c r="NOU683" s="59"/>
      <c r="NOV683" s="60"/>
      <c r="NOW683" s="94"/>
      <c r="NOX683" s="59"/>
      <c r="NOY683" s="60"/>
      <c r="NOZ683" s="94"/>
      <c r="NPA683" s="59"/>
      <c r="NPB683" s="60"/>
      <c r="NPC683" s="94"/>
      <c r="NPD683" s="59"/>
      <c r="NPE683" s="60"/>
      <c r="NPF683" s="94"/>
      <c r="NPG683" s="59"/>
      <c r="NPH683" s="60"/>
      <c r="NPI683" s="94"/>
      <c r="NPJ683" s="59"/>
      <c r="NPK683" s="60"/>
      <c r="NPL683" s="94"/>
      <c r="NPM683" s="59"/>
      <c r="NPN683" s="60"/>
      <c r="NPO683" s="94"/>
      <c r="NPP683" s="59"/>
      <c r="NPQ683" s="60"/>
      <c r="NPR683" s="94"/>
      <c r="NPS683" s="59"/>
      <c r="NPT683" s="60"/>
      <c r="NPU683" s="94"/>
      <c r="NPV683" s="59"/>
      <c r="NPW683" s="60"/>
      <c r="NPX683" s="94"/>
      <c r="NPY683" s="59"/>
      <c r="NPZ683" s="60"/>
      <c r="NQA683" s="94"/>
      <c r="NQB683" s="59"/>
      <c r="NQC683" s="60"/>
      <c r="NQD683" s="94"/>
      <c r="NQE683" s="59"/>
      <c r="NQF683" s="60"/>
      <c r="NQG683" s="94"/>
      <c r="NQH683" s="59"/>
      <c r="NQI683" s="60"/>
      <c r="NQJ683" s="94"/>
      <c r="NQK683" s="59"/>
      <c r="NQL683" s="60"/>
      <c r="NQM683" s="94"/>
      <c r="NQN683" s="59"/>
      <c r="NQO683" s="60"/>
      <c r="NQP683" s="94"/>
      <c r="NQQ683" s="59"/>
      <c r="NQR683" s="60"/>
      <c r="NQS683" s="94"/>
      <c r="NQT683" s="59"/>
      <c r="NQU683" s="60"/>
      <c r="NQV683" s="94"/>
      <c r="NQW683" s="59"/>
      <c r="NQX683" s="60"/>
      <c r="NQY683" s="94"/>
      <c r="NQZ683" s="59"/>
      <c r="NRA683" s="60"/>
      <c r="NRB683" s="94"/>
      <c r="NRC683" s="59"/>
      <c r="NRD683" s="60"/>
      <c r="NRE683" s="94"/>
      <c r="NRF683" s="59"/>
      <c r="NRG683" s="60"/>
      <c r="NRH683" s="94"/>
      <c r="NRI683" s="59"/>
      <c r="NRJ683" s="60"/>
      <c r="NRK683" s="94"/>
      <c r="NRL683" s="59"/>
      <c r="NRM683" s="60"/>
      <c r="NRN683" s="94"/>
      <c r="NRO683" s="59"/>
      <c r="NRP683" s="60"/>
      <c r="NRQ683" s="94"/>
      <c r="NRR683" s="59"/>
      <c r="NRS683" s="60"/>
      <c r="NRT683" s="94"/>
      <c r="NRU683" s="59"/>
      <c r="NRV683" s="60"/>
      <c r="NRW683" s="94"/>
      <c r="NRX683" s="59"/>
      <c r="NRY683" s="60"/>
      <c r="NRZ683" s="94"/>
      <c r="NSA683" s="59"/>
      <c r="NSB683" s="60"/>
      <c r="NSC683" s="94"/>
      <c r="NSD683" s="59"/>
      <c r="NSE683" s="60"/>
      <c r="NSF683" s="94"/>
      <c r="NSG683" s="59"/>
      <c r="NSH683" s="60"/>
      <c r="NSI683" s="94"/>
      <c r="NSJ683" s="59"/>
      <c r="NSK683" s="60"/>
      <c r="NSL683" s="94"/>
      <c r="NSM683" s="59"/>
      <c r="NSN683" s="60"/>
      <c r="NSO683" s="94"/>
      <c r="NSP683" s="59"/>
      <c r="NSQ683" s="60"/>
      <c r="NSR683" s="94"/>
      <c r="NSS683" s="59"/>
      <c r="NST683" s="60"/>
      <c r="NSU683" s="94"/>
      <c r="NSV683" s="59"/>
      <c r="NSW683" s="60"/>
      <c r="NSX683" s="94"/>
      <c r="NSY683" s="59"/>
      <c r="NSZ683" s="60"/>
      <c r="NTA683" s="94"/>
      <c r="NTB683" s="59"/>
      <c r="NTC683" s="60"/>
      <c r="NTD683" s="94"/>
      <c r="NTE683" s="59"/>
      <c r="NTF683" s="60"/>
      <c r="NTG683" s="94"/>
      <c r="NTH683" s="59"/>
      <c r="NTI683" s="60"/>
      <c r="NTJ683" s="94"/>
      <c r="NTK683" s="59"/>
      <c r="NTL683" s="60"/>
      <c r="NTM683" s="94"/>
      <c r="NTN683" s="59"/>
      <c r="NTO683" s="60"/>
      <c r="NTP683" s="94"/>
      <c r="NTQ683" s="59"/>
      <c r="NTR683" s="60"/>
      <c r="NTS683" s="94"/>
      <c r="NTT683" s="59"/>
      <c r="NTU683" s="60"/>
      <c r="NTV683" s="94"/>
      <c r="NTW683" s="59"/>
      <c r="NTX683" s="60"/>
      <c r="NTY683" s="94"/>
      <c r="NTZ683" s="59"/>
      <c r="NUA683" s="60"/>
      <c r="NUB683" s="94"/>
      <c r="NUC683" s="59"/>
      <c r="NUD683" s="60"/>
      <c r="NUE683" s="94"/>
      <c r="NUF683" s="59"/>
      <c r="NUG683" s="60"/>
      <c r="NUH683" s="94"/>
      <c r="NUI683" s="59"/>
      <c r="NUJ683" s="60"/>
      <c r="NUK683" s="94"/>
      <c r="NUL683" s="59"/>
      <c r="NUM683" s="60"/>
      <c r="NUN683" s="94"/>
      <c r="NUO683" s="59"/>
      <c r="NUP683" s="60"/>
      <c r="NUQ683" s="94"/>
      <c r="NUR683" s="59"/>
      <c r="NUS683" s="60"/>
      <c r="NUT683" s="94"/>
      <c r="NUU683" s="59"/>
      <c r="NUV683" s="60"/>
      <c r="NUW683" s="94"/>
      <c r="NUX683" s="59"/>
      <c r="NUY683" s="60"/>
      <c r="NUZ683" s="94"/>
      <c r="NVA683" s="59"/>
      <c r="NVB683" s="60"/>
      <c r="NVC683" s="94"/>
      <c r="NVD683" s="59"/>
      <c r="NVE683" s="60"/>
      <c r="NVF683" s="94"/>
      <c r="NVG683" s="59"/>
      <c r="NVH683" s="60"/>
      <c r="NVI683" s="94"/>
      <c r="NVJ683" s="59"/>
      <c r="NVK683" s="60"/>
      <c r="NVL683" s="94"/>
      <c r="NVM683" s="59"/>
      <c r="NVN683" s="60"/>
      <c r="NVO683" s="94"/>
      <c r="NVP683" s="59"/>
      <c r="NVQ683" s="60"/>
      <c r="NVR683" s="94"/>
      <c r="NVS683" s="59"/>
      <c r="NVT683" s="60"/>
      <c r="NVU683" s="94"/>
      <c r="NVV683" s="59"/>
      <c r="NVW683" s="60"/>
      <c r="NVX683" s="94"/>
      <c r="NVY683" s="59"/>
      <c r="NVZ683" s="60"/>
      <c r="NWA683" s="94"/>
      <c r="NWB683" s="59"/>
      <c r="NWC683" s="60"/>
      <c r="NWD683" s="94"/>
      <c r="NWE683" s="59"/>
      <c r="NWF683" s="60"/>
      <c r="NWG683" s="94"/>
      <c r="NWH683" s="59"/>
      <c r="NWI683" s="60"/>
      <c r="NWJ683" s="94"/>
      <c r="NWK683" s="59"/>
      <c r="NWL683" s="60"/>
      <c r="NWM683" s="94"/>
      <c r="NWN683" s="59"/>
      <c r="NWO683" s="60"/>
      <c r="NWP683" s="94"/>
      <c r="NWQ683" s="59"/>
      <c r="NWR683" s="60"/>
      <c r="NWS683" s="94"/>
      <c r="NWT683" s="59"/>
      <c r="NWU683" s="60"/>
      <c r="NWV683" s="94"/>
      <c r="NWW683" s="59"/>
      <c r="NWX683" s="60"/>
      <c r="NWY683" s="94"/>
      <c r="NWZ683" s="59"/>
      <c r="NXA683" s="60"/>
      <c r="NXB683" s="94"/>
      <c r="NXC683" s="59"/>
      <c r="NXD683" s="60"/>
      <c r="NXE683" s="94"/>
      <c r="NXF683" s="59"/>
      <c r="NXG683" s="60"/>
      <c r="NXH683" s="94"/>
      <c r="NXI683" s="59"/>
      <c r="NXJ683" s="60"/>
      <c r="NXK683" s="94"/>
      <c r="NXL683" s="59"/>
      <c r="NXM683" s="60"/>
      <c r="NXN683" s="94"/>
      <c r="NXO683" s="59"/>
      <c r="NXP683" s="60"/>
      <c r="NXQ683" s="94"/>
      <c r="NXR683" s="59"/>
      <c r="NXS683" s="60"/>
      <c r="NXT683" s="94"/>
      <c r="NXU683" s="59"/>
      <c r="NXV683" s="60"/>
      <c r="NXW683" s="94"/>
      <c r="NXX683" s="59"/>
      <c r="NXY683" s="60"/>
      <c r="NXZ683" s="94"/>
      <c r="NYA683" s="59"/>
      <c r="NYB683" s="60"/>
      <c r="NYC683" s="94"/>
      <c r="NYD683" s="59"/>
      <c r="NYE683" s="60"/>
      <c r="NYF683" s="94"/>
      <c r="NYG683" s="59"/>
      <c r="NYH683" s="60"/>
      <c r="NYI683" s="94"/>
      <c r="NYJ683" s="59"/>
      <c r="NYK683" s="60"/>
      <c r="NYL683" s="94"/>
      <c r="NYM683" s="59"/>
      <c r="NYN683" s="60"/>
      <c r="NYO683" s="94"/>
      <c r="NYP683" s="59"/>
      <c r="NYQ683" s="60"/>
      <c r="NYR683" s="94"/>
      <c r="NYS683" s="59"/>
      <c r="NYT683" s="60"/>
      <c r="NYU683" s="94"/>
      <c r="NYV683" s="59"/>
      <c r="NYW683" s="60"/>
      <c r="NYX683" s="94"/>
      <c r="NYY683" s="59"/>
      <c r="NYZ683" s="60"/>
      <c r="NZA683" s="94"/>
      <c r="NZB683" s="59"/>
      <c r="NZC683" s="60"/>
      <c r="NZD683" s="94"/>
      <c r="NZE683" s="59"/>
      <c r="NZF683" s="60"/>
      <c r="NZG683" s="94"/>
      <c r="NZH683" s="59"/>
      <c r="NZI683" s="60"/>
      <c r="NZJ683" s="94"/>
      <c r="NZK683" s="59"/>
      <c r="NZL683" s="60"/>
      <c r="NZM683" s="94"/>
      <c r="NZN683" s="59"/>
      <c r="NZO683" s="60"/>
      <c r="NZP683" s="94"/>
      <c r="NZQ683" s="59"/>
      <c r="NZR683" s="60"/>
      <c r="NZS683" s="94"/>
      <c r="NZT683" s="59"/>
      <c r="NZU683" s="60"/>
      <c r="NZV683" s="94"/>
      <c r="NZW683" s="59"/>
      <c r="NZX683" s="60"/>
      <c r="NZY683" s="94"/>
      <c r="NZZ683" s="59"/>
      <c r="OAA683" s="60"/>
      <c r="OAB683" s="94"/>
      <c r="OAC683" s="59"/>
      <c r="OAD683" s="60"/>
      <c r="OAE683" s="94"/>
      <c r="OAF683" s="59"/>
      <c r="OAG683" s="60"/>
      <c r="OAH683" s="94"/>
      <c r="OAI683" s="59"/>
      <c r="OAJ683" s="60"/>
      <c r="OAK683" s="94"/>
      <c r="OAL683" s="59"/>
      <c r="OAM683" s="60"/>
      <c r="OAN683" s="94"/>
      <c r="OAO683" s="59"/>
      <c r="OAP683" s="60"/>
      <c r="OAQ683" s="94"/>
      <c r="OAR683" s="59"/>
      <c r="OAS683" s="60"/>
      <c r="OAT683" s="94"/>
      <c r="OAU683" s="59"/>
      <c r="OAV683" s="60"/>
      <c r="OAW683" s="94"/>
      <c r="OAX683" s="59"/>
      <c r="OAY683" s="60"/>
      <c r="OAZ683" s="94"/>
      <c r="OBA683" s="59"/>
      <c r="OBB683" s="60"/>
      <c r="OBC683" s="94"/>
      <c r="OBD683" s="59"/>
      <c r="OBE683" s="60"/>
      <c r="OBF683" s="94"/>
      <c r="OBG683" s="59"/>
      <c r="OBH683" s="60"/>
      <c r="OBI683" s="94"/>
      <c r="OBJ683" s="59"/>
      <c r="OBK683" s="60"/>
      <c r="OBL683" s="94"/>
      <c r="OBM683" s="59"/>
      <c r="OBN683" s="60"/>
      <c r="OBO683" s="94"/>
      <c r="OBP683" s="59"/>
      <c r="OBQ683" s="60"/>
      <c r="OBR683" s="94"/>
      <c r="OBS683" s="59"/>
      <c r="OBT683" s="60"/>
      <c r="OBU683" s="94"/>
      <c r="OBV683" s="59"/>
      <c r="OBW683" s="60"/>
      <c r="OBX683" s="94"/>
      <c r="OBY683" s="59"/>
      <c r="OBZ683" s="60"/>
      <c r="OCA683" s="94"/>
      <c r="OCB683" s="59"/>
      <c r="OCC683" s="60"/>
      <c r="OCD683" s="94"/>
      <c r="OCE683" s="59"/>
      <c r="OCF683" s="60"/>
      <c r="OCG683" s="94"/>
      <c r="OCH683" s="59"/>
      <c r="OCI683" s="60"/>
      <c r="OCJ683" s="94"/>
      <c r="OCK683" s="59"/>
      <c r="OCL683" s="60"/>
      <c r="OCM683" s="94"/>
      <c r="OCN683" s="59"/>
      <c r="OCO683" s="60"/>
      <c r="OCP683" s="94"/>
      <c r="OCQ683" s="59"/>
      <c r="OCR683" s="60"/>
      <c r="OCS683" s="94"/>
      <c r="OCT683" s="59"/>
      <c r="OCU683" s="60"/>
      <c r="OCV683" s="94"/>
      <c r="OCW683" s="59"/>
      <c r="OCX683" s="60"/>
      <c r="OCY683" s="94"/>
      <c r="OCZ683" s="59"/>
      <c r="ODA683" s="60"/>
      <c r="ODB683" s="94"/>
      <c r="ODC683" s="59"/>
      <c r="ODD683" s="60"/>
      <c r="ODE683" s="94"/>
      <c r="ODF683" s="59"/>
      <c r="ODG683" s="60"/>
      <c r="ODH683" s="94"/>
      <c r="ODI683" s="59"/>
      <c r="ODJ683" s="60"/>
      <c r="ODK683" s="94"/>
      <c r="ODL683" s="59"/>
      <c r="ODM683" s="60"/>
      <c r="ODN683" s="94"/>
      <c r="ODO683" s="59"/>
      <c r="ODP683" s="60"/>
      <c r="ODQ683" s="94"/>
      <c r="ODR683" s="59"/>
      <c r="ODS683" s="60"/>
      <c r="ODT683" s="94"/>
      <c r="ODU683" s="59"/>
      <c r="ODV683" s="60"/>
      <c r="ODW683" s="94"/>
      <c r="ODX683" s="59"/>
      <c r="ODY683" s="60"/>
      <c r="ODZ683" s="94"/>
      <c r="OEA683" s="59"/>
      <c r="OEB683" s="60"/>
      <c r="OEC683" s="94"/>
      <c r="OED683" s="59"/>
      <c r="OEE683" s="60"/>
      <c r="OEF683" s="94"/>
      <c r="OEG683" s="59"/>
      <c r="OEH683" s="60"/>
      <c r="OEI683" s="94"/>
      <c r="OEJ683" s="59"/>
      <c r="OEK683" s="60"/>
      <c r="OEL683" s="94"/>
      <c r="OEM683" s="59"/>
      <c r="OEN683" s="60"/>
      <c r="OEO683" s="94"/>
      <c r="OEP683" s="59"/>
      <c r="OEQ683" s="60"/>
      <c r="OER683" s="94"/>
      <c r="OES683" s="59"/>
      <c r="OET683" s="60"/>
      <c r="OEU683" s="94"/>
      <c r="OEV683" s="59"/>
      <c r="OEW683" s="60"/>
      <c r="OEX683" s="94"/>
      <c r="OEY683" s="59"/>
      <c r="OEZ683" s="60"/>
      <c r="OFA683" s="94"/>
      <c r="OFB683" s="59"/>
      <c r="OFC683" s="60"/>
      <c r="OFD683" s="94"/>
      <c r="OFE683" s="59"/>
      <c r="OFF683" s="60"/>
      <c r="OFG683" s="94"/>
      <c r="OFH683" s="59"/>
      <c r="OFI683" s="60"/>
      <c r="OFJ683" s="94"/>
      <c r="OFK683" s="59"/>
      <c r="OFL683" s="60"/>
      <c r="OFM683" s="94"/>
      <c r="OFN683" s="59"/>
      <c r="OFO683" s="60"/>
      <c r="OFP683" s="94"/>
      <c r="OFQ683" s="59"/>
      <c r="OFR683" s="60"/>
      <c r="OFS683" s="94"/>
      <c r="OFT683" s="59"/>
      <c r="OFU683" s="60"/>
      <c r="OFV683" s="94"/>
      <c r="OFW683" s="59"/>
      <c r="OFX683" s="60"/>
      <c r="OFY683" s="94"/>
      <c r="OFZ683" s="59"/>
      <c r="OGA683" s="60"/>
      <c r="OGB683" s="94"/>
      <c r="OGC683" s="59"/>
      <c r="OGD683" s="60"/>
      <c r="OGE683" s="94"/>
      <c r="OGF683" s="59"/>
      <c r="OGG683" s="60"/>
      <c r="OGH683" s="94"/>
      <c r="OGI683" s="59"/>
      <c r="OGJ683" s="60"/>
      <c r="OGK683" s="94"/>
      <c r="OGL683" s="59"/>
      <c r="OGM683" s="60"/>
      <c r="OGN683" s="94"/>
      <c r="OGO683" s="59"/>
      <c r="OGP683" s="60"/>
      <c r="OGQ683" s="94"/>
      <c r="OGR683" s="59"/>
      <c r="OGS683" s="60"/>
      <c r="OGT683" s="94"/>
      <c r="OGU683" s="59"/>
      <c r="OGV683" s="60"/>
      <c r="OGW683" s="94"/>
      <c r="OGX683" s="59"/>
      <c r="OGY683" s="60"/>
      <c r="OGZ683" s="94"/>
      <c r="OHA683" s="59"/>
      <c r="OHB683" s="60"/>
      <c r="OHC683" s="94"/>
      <c r="OHD683" s="59"/>
      <c r="OHE683" s="60"/>
      <c r="OHF683" s="94"/>
      <c r="OHG683" s="59"/>
      <c r="OHH683" s="60"/>
      <c r="OHI683" s="94"/>
      <c r="OHJ683" s="59"/>
      <c r="OHK683" s="60"/>
      <c r="OHL683" s="94"/>
      <c r="OHM683" s="59"/>
      <c r="OHN683" s="60"/>
      <c r="OHO683" s="94"/>
      <c r="OHP683" s="59"/>
      <c r="OHQ683" s="60"/>
      <c r="OHR683" s="94"/>
      <c r="OHS683" s="59"/>
      <c r="OHT683" s="60"/>
      <c r="OHU683" s="94"/>
      <c r="OHV683" s="59"/>
      <c r="OHW683" s="60"/>
      <c r="OHX683" s="94"/>
      <c r="OHY683" s="59"/>
      <c r="OHZ683" s="60"/>
      <c r="OIA683" s="94"/>
      <c r="OIB683" s="59"/>
      <c r="OIC683" s="60"/>
      <c r="OID683" s="94"/>
      <c r="OIE683" s="59"/>
      <c r="OIF683" s="60"/>
      <c r="OIG683" s="94"/>
      <c r="OIH683" s="59"/>
      <c r="OII683" s="60"/>
      <c r="OIJ683" s="94"/>
      <c r="OIK683" s="59"/>
      <c r="OIL683" s="60"/>
      <c r="OIM683" s="94"/>
      <c r="OIN683" s="59"/>
      <c r="OIO683" s="60"/>
      <c r="OIP683" s="94"/>
      <c r="OIQ683" s="59"/>
      <c r="OIR683" s="60"/>
      <c r="OIS683" s="94"/>
      <c r="OIT683" s="59"/>
      <c r="OIU683" s="60"/>
      <c r="OIV683" s="94"/>
      <c r="OIW683" s="59"/>
      <c r="OIX683" s="60"/>
      <c r="OIY683" s="94"/>
      <c r="OIZ683" s="59"/>
      <c r="OJA683" s="60"/>
      <c r="OJB683" s="94"/>
      <c r="OJC683" s="59"/>
      <c r="OJD683" s="60"/>
      <c r="OJE683" s="94"/>
      <c r="OJF683" s="59"/>
      <c r="OJG683" s="60"/>
      <c r="OJH683" s="94"/>
      <c r="OJI683" s="59"/>
      <c r="OJJ683" s="60"/>
      <c r="OJK683" s="94"/>
      <c r="OJL683" s="59"/>
      <c r="OJM683" s="60"/>
      <c r="OJN683" s="94"/>
      <c r="OJO683" s="59"/>
      <c r="OJP683" s="60"/>
      <c r="OJQ683" s="94"/>
      <c r="OJR683" s="59"/>
      <c r="OJS683" s="60"/>
      <c r="OJT683" s="94"/>
      <c r="OJU683" s="59"/>
      <c r="OJV683" s="60"/>
      <c r="OJW683" s="94"/>
      <c r="OJX683" s="59"/>
      <c r="OJY683" s="60"/>
      <c r="OJZ683" s="94"/>
      <c r="OKA683" s="59"/>
      <c r="OKB683" s="60"/>
      <c r="OKC683" s="94"/>
      <c r="OKD683" s="59"/>
      <c r="OKE683" s="60"/>
      <c r="OKF683" s="94"/>
      <c r="OKG683" s="59"/>
      <c r="OKH683" s="60"/>
      <c r="OKI683" s="94"/>
      <c r="OKJ683" s="59"/>
      <c r="OKK683" s="60"/>
      <c r="OKL683" s="94"/>
      <c r="OKM683" s="59"/>
      <c r="OKN683" s="60"/>
      <c r="OKO683" s="94"/>
      <c r="OKP683" s="59"/>
      <c r="OKQ683" s="60"/>
      <c r="OKR683" s="94"/>
      <c r="OKS683" s="59"/>
      <c r="OKT683" s="60"/>
      <c r="OKU683" s="94"/>
      <c r="OKV683" s="59"/>
      <c r="OKW683" s="60"/>
      <c r="OKX683" s="94"/>
      <c r="OKY683" s="59"/>
      <c r="OKZ683" s="60"/>
      <c r="OLA683" s="94"/>
      <c r="OLB683" s="59"/>
      <c r="OLC683" s="60"/>
      <c r="OLD683" s="94"/>
      <c r="OLE683" s="59"/>
      <c r="OLF683" s="60"/>
      <c r="OLG683" s="94"/>
      <c r="OLH683" s="59"/>
      <c r="OLI683" s="60"/>
      <c r="OLJ683" s="94"/>
      <c r="OLK683" s="59"/>
      <c r="OLL683" s="60"/>
      <c r="OLM683" s="94"/>
      <c r="OLN683" s="59"/>
      <c r="OLO683" s="60"/>
      <c r="OLP683" s="94"/>
      <c r="OLQ683" s="59"/>
      <c r="OLR683" s="60"/>
      <c r="OLS683" s="94"/>
      <c r="OLT683" s="59"/>
      <c r="OLU683" s="60"/>
      <c r="OLV683" s="94"/>
      <c r="OLW683" s="59"/>
      <c r="OLX683" s="60"/>
      <c r="OLY683" s="94"/>
      <c r="OLZ683" s="59"/>
      <c r="OMA683" s="60"/>
      <c r="OMB683" s="94"/>
      <c r="OMC683" s="59"/>
      <c r="OMD683" s="60"/>
      <c r="OME683" s="94"/>
      <c r="OMF683" s="59"/>
      <c r="OMG683" s="60"/>
      <c r="OMH683" s="94"/>
      <c r="OMI683" s="59"/>
      <c r="OMJ683" s="60"/>
      <c r="OMK683" s="94"/>
      <c r="OML683" s="59"/>
      <c r="OMM683" s="60"/>
      <c r="OMN683" s="94"/>
      <c r="OMO683" s="59"/>
      <c r="OMP683" s="60"/>
      <c r="OMQ683" s="94"/>
      <c r="OMR683" s="59"/>
      <c r="OMS683" s="60"/>
      <c r="OMT683" s="94"/>
      <c r="OMU683" s="59"/>
      <c r="OMV683" s="60"/>
      <c r="OMW683" s="94"/>
      <c r="OMX683" s="59"/>
      <c r="OMY683" s="60"/>
      <c r="OMZ683" s="94"/>
      <c r="ONA683" s="59"/>
      <c r="ONB683" s="60"/>
      <c r="ONC683" s="94"/>
      <c r="OND683" s="59"/>
      <c r="ONE683" s="60"/>
      <c r="ONF683" s="94"/>
      <c r="ONG683" s="59"/>
      <c r="ONH683" s="60"/>
      <c r="ONI683" s="94"/>
      <c r="ONJ683" s="59"/>
      <c r="ONK683" s="60"/>
      <c r="ONL683" s="94"/>
      <c r="ONM683" s="59"/>
      <c r="ONN683" s="60"/>
      <c r="ONO683" s="94"/>
      <c r="ONP683" s="59"/>
      <c r="ONQ683" s="60"/>
      <c r="ONR683" s="94"/>
      <c r="ONS683" s="59"/>
      <c r="ONT683" s="60"/>
      <c r="ONU683" s="94"/>
      <c r="ONV683" s="59"/>
      <c r="ONW683" s="60"/>
      <c r="ONX683" s="94"/>
      <c r="ONY683" s="59"/>
      <c r="ONZ683" s="60"/>
      <c r="OOA683" s="94"/>
      <c r="OOB683" s="59"/>
      <c r="OOC683" s="60"/>
      <c r="OOD683" s="94"/>
      <c r="OOE683" s="59"/>
      <c r="OOF683" s="60"/>
      <c r="OOG683" s="94"/>
      <c r="OOH683" s="59"/>
      <c r="OOI683" s="60"/>
      <c r="OOJ683" s="94"/>
      <c r="OOK683" s="59"/>
      <c r="OOL683" s="60"/>
      <c r="OOM683" s="94"/>
      <c r="OON683" s="59"/>
      <c r="OOO683" s="60"/>
      <c r="OOP683" s="94"/>
      <c r="OOQ683" s="59"/>
      <c r="OOR683" s="60"/>
      <c r="OOS683" s="94"/>
      <c r="OOT683" s="59"/>
      <c r="OOU683" s="60"/>
      <c r="OOV683" s="94"/>
      <c r="OOW683" s="59"/>
      <c r="OOX683" s="60"/>
      <c r="OOY683" s="94"/>
      <c r="OOZ683" s="59"/>
      <c r="OPA683" s="60"/>
      <c r="OPB683" s="94"/>
      <c r="OPC683" s="59"/>
      <c r="OPD683" s="60"/>
      <c r="OPE683" s="94"/>
      <c r="OPF683" s="59"/>
      <c r="OPG683" s="60"/>
      <c r="OPH683" s="94"/>
      <c r="OPI683" s="59"/>
      <c r="OPJ683" s="60"/>
      <c r="OPK683" s="94"/>
      <c r="OPL683" s="59"/>
      <c r="OPM683" s="60"/>
      <c r="OPN683" s="94"/>
      <c r="OPO683" s="59"/>
      <c r="OPP683" s="60"/>
      <c r="OPQ683" s="94"/>
      <c r="OPR683" s="59"/>
      <c r="OPS683" s="60"/>
      <c r="OPT683" s="94"/>
      <c r="OPU683" s="59"/>
      <c r="OPV683" s="60"/>
      <c r="OPW683" s="94"/>
      <c r="OPX683" s="59"/>
      <c r="OPY683" s="60"/>
      <c r="OPZ683" s="94"/>
      <c r="OQA683" s="59"/>
      <c r="OQB683" s="60"/>
      <c r="OQC683" s="94"/>
      <c r="OQD683" s="59"/>
      <c r="OQE683" s="60"/>
      <c r="OQF683" s="94"/>
      <c r="OQG683" s="59"/>
      <c r="OQH683" s="60"/>
      <c r="OQI683" s="94"/>
      <c r="OQJ683" s="59"/>
      <c r="OQK683" s="60"/>
      <c r="OQL683" s="94"/>
      <c r="OQM683" s="59"/>
      <c r="OQN683" s="60"/>
      <c r="OQO683" s="94"/>
      <c r="OQP683" s="59"/>
      <c r="OQQ683" s="60"/>
      <c r="OQR683" s="94"/>
      <c r="OQS683" s="59"/>
      <c r="OQT683" s="60"/>
      <c r="OQU683" s="94"/>
      <c r="OQV683" s="59"/>
      <c r="OQW683" s="60"/>
      <c r="OQX683" s="94"/>
      <c r="OQY683" s="59"/>
      <c r="OQZ683" s="60"/>
      <c r="ORA683" s="94"/>
      <c r="ORB683" s="59"/>
      <c r="ORC683" s="60"/>
      <c r="ORD683" s="94"/>
      <c r="ORE683" s="59"/>
      <c r="ORF683" s="60"/>
      <c r="ORG683" s="94"/>
      <c r="ORH683" s="59"/>
      <c r="ORI683" s="60"/>
      <c r="ORJ683" s="94"/>
      <c r="ORK683" s="59"/>
      <c r="ORL683" s="60"/>
      <c r="ORM683" s="94"/>
      <c r="ORN683" s="59"/>
      <c r="ORO683" s="60"/>
      <c r="ORP683" s="94"/>
      <c r="ORQ683" s="59"/>
      <c r="ORR683" s="60"/>
      <c r="ORS683" s="94"/>
      <c r="ORT683" s="59"/>
      <c r="ORU683" s="60"/>
      <c r="ORV683" s="94"/>
      <c r="ORW683" s="59"/>
      <c r="ORX683" s="60"/>
      <c r="ORY683" s="94"/>
      <c r="ORZ683" s="59"/>
      <c r="OSA683" s="60"/>
      <c r="OSB683" s="94"/>
      <c r="OSC683" s="59"/>
      <c r="OSD683" s="60"/>
      <c r="OSE683" s="94"/>
      <c r="OSF683" s="59"/>
      <c r="OSG683" s="60"/>
      <c r="OSH683" s="94"/>
      <c r="OSI683" s="59"/>
      <c r="OSJ683" s="60"/>
      <c r="OSK683" s="94"/>
      <c r="OSL683" s="59"/>
      <c r="OSM683" s="60"/>
      <c r="OSN683" s="94"/>
      <c r="OSO683" s="59"/>
      <c r="OSP683" s="60"/>
      <c r="OSQ683" s="94"/>
      <c r="OSR683" s="59"/>
      <c r="OSS683" s="60"/>
      <c r="OST683" s="94"/>
      <c r="OSU683" s="59"/>
      <c r="OSV683" s="60"/>
      <c r="OSW683" s="94"/>
      <c r="OSX683" s="59"/>
      <c r="OSY683" s="60"/>
      <c r="OSZ683" s="94"/>
      <c r="OTA683" s="59"/>
      <c r="OTB683" s="60"/>
      <c r="OTC683" s="94"/>
      <c r="OTD683" s="59"/>
      <c r="OTE683" s="60"/>
      <c r="OTF683" s="94"/>
      <c r="OTG683" s="59"/>
      <c r="OTH683" s="60"/>
      <c r="OTI683" s="94"/>
      <c r="OTJ683" s="59"/>
      <c r="OTK683" s="60"/>
      <c r="OTL683" s="94"/>
      <c r="OTM683" s="59"/>
      <c r="OTN683" s="60"/>
      <c r="OTO683" s="94"/>
      <c r="OTP683" s="59"/>
      <c r="OTQ683" s="60"/>
      <c r="OTR683" s="94"/>
      <c r="OTS683" s="59"/>
      <c r="OTT683" s="60"/>
      <c r="OTU683" s="94"/>
      <c r="OTV683" s="59"/>
      <c r="OTW683" s="60"/>
      <c r="OTX683" s="94"/>
      <c r="OTY683" s="59"/>
      <c r="OTZ683" s="60"/>
      <c r="OUA683" s="94"/>
      <c r="OUB683" s="59"/>
      <c r="OUC683" s="60"/>
      <c r="OUD683" s="94"/>
      <c r="OUE683" s="59"/>
      <c r="OUF683" s="60"/>
      <c r="OUG683" s="94"/>
      <c r="OUH683" s="59"/>
      <c r="OUI683" s="60"/>
      <c r="OUJ683" s="94"/>
      <c r="OUK683" s="59"/>
      <c r="OUL683" s="60"/>
      <c r="OUM683" s="94"/>
      <c r="OUN683" s="59"/>
      <c r="OUO683" s="60"/>
      <c r="OUP683" s="94"/>
      <c r="OUQ683" s="59"/>
      <c r="OUR683" s="60"/>
      <c r="OUS683" s="94"/>
      <c r="OUT683" s="59"/>
      <c r="OUU683" s="60"/>
      <c r="OUV683" s="94"/>
      <c r="OUW683" s="59"/>
      <c r="OUX683" s="60"/>
      <c r="OUY683" s="94"/>
      <c r="OUZ683" s="59"/>
      <c r="OVA683" s="60"/>
      <c r="OVB683" s="94"/>
      <c r="OVC683" s="59"/>
      <c r="OVD683" s="60"/>
      <c r="OVE683" s="94"/>
      <c r="OVF683" s="59"/>
      <c r="OVG683" s="60"/>
      <c r="OVH683" s="94"/>
      <c r="OVI683" s="59"/>
      <c r="OVJ683" s="60"/>
      <c r="OVK683" s="94"/>
      <c r="OVL683" s="59"/>
      <c r="OVM683" s="60"/>
      <c r="OVN683" s="94"/>
      <c r="OVO683" s="59"/>
      <c r="OVP683" s="60"/>
      <c r="OVQ683" s="94"/>
      <c r="OVR683" s="59"/>
      <c r="OVS683" s="60"/>
      <c r="OVT683" s="94"/>
      <c r="OVU683" s="59"/>
      <c r="OVV683" s="60"/>
      <c r="OVW683" s="94"/>
      <c r="OVX683" s="59"/>
      <c r="OVY683" s="60"/>
      <c r="OVZ683" s="94"/>
      <c r="OWA683" s="59"/>
      <c r="OWB683" s="60"/>
      <c r="OWC683" s="94"/>
      <c r="OWD683" s="59"/>
      <c r="OWE683" s="60"/>
      <c r="OWF683" s="94"/>
      <c r="OWG683" s="59"/>
      <c r="OWH683" s="60"/>
      <c r="OWI683" s="94"/>
      <c r="OWJ683" s="59"/>
      <c r="OWK683" s="60"/>
      <c r="OWL683" s="94"/>
      <c r="OWM683" s="59"/>
      <c r="OWN683" s="60"/>
      <c r="OWO683" s="94"/>
      <c r="OWP683" s="59"/>
      <c r="OWQ683" s="60"/>
      <c r="OWR683" s="94"/>
      <c r="OWS683" s="59"/>
      <c r="OWT683" s="60"/>
      <c r="OWU683" s="94"/>
      <c r="OWV683" s="59"/>
      <c r="OWW683" s="60"/>
      <c r="OWX683" s="94"/>
      <c r="OWY683" s="59"/>
      <c r="OWZ683" s="60"/>
      <c r="OXA683" s="94"/>
      <c r="OXB683" s="59"/>
      <c r="OXC683" s="60"/>
      <c r="OXD683" s="94"/>
      <c r="OXE683" s="59"/>
      <c r="OXF683" s="60"/>
      <c r="OXG683" s="94"/>
      <c r="OXH683" s="59"/>
      <c r="OXI683" s="60"/>
      <c r="OXJ683" s="94"/>
      <c r="OXK683" s="59"/>
      <c r="OXL683" s="60"/>
      <c r="OXM683" s="94"/>
      <c r="OXN683" s="59"/>
      <c r="OXO683" s="60"/>
      <c r="OXP683" s="94"/>
      <c r="OXQ683" s="59"/>
      <c r="OXR683" s="60"/>
      <c r="OXS683" s="94"/>
      <c r="OXT683" s="59"/>
      <c r="OXU683" s="60"/>
      <c r="OXV683" s="94"/>
      <c r="OXW683" s="59"/>
      <c r="OXX683" s="60"/>
      <c r="OXY683" s="94"/>
      <c r="OXZ683" s="59"/>
      <c r="OYA683" s="60"/>
      <c r="OYB683" s="94"/>
      <c r="OYC683" s="59"/>
      <c r="OYD683" s="60"/>
      <c r="OYE683" s="94"/>
      <c r="OYF683" s="59"/>
      <c r="OYG683" s="60"/>
      <c r="OYH683" s="94"/>
      <c r="OYI683" s="59"/>
      <c r="OYJ683" s="60"/>
      <c r="OYK683" s="94"/>
      <c r="OYL683" s="59"/>
      <c r="OYM683" s="60"/>
      <c r="OYN683" s="94"/>
      <c r="OYO683" s="59"/>
      <c r="OYP683" s="60"/>
      <c r="OYQ683" s="94"/>
      <c r="OYR683" s="59"/>
      <c r="OYS683" s="60"/>
      <c r="OYT683" s="94"/>
      <c r="OYU683" s="59"/>
      <c r="OYV683" s="60"/>
      <c r="OYW683" s="94"/>
      <c r="OYX683" s="59"/>
      <c r="OYY683" s="60"/>
      <c r="OYZ683" s="94"/>
      <c r="OZA683" s="59"/>
      <c r="OZB683" s="60"/>
      <c r="OZC683" s="94"/>
      <c r="OZD683" s="59"/>
      <c r="OZE683" s="60"/>
      <c r="OZF683" s="94"/>
      <c r="OZG683" s="59"/>
      <c r="OZH683" s="60"/>
      <c r="OZI683" s="94"/>
      <c r="OZJ683" s="59"/>
      <c r="OZK683" s="60"/>
      <c r="OZL683" s="94"/>
      <c r="OZM683" s="59"/>
      <c r="OZN683" s="60"/>
      <c r="OZO683" s="94"/>
      <c r="OZP683" s="59"/>
      <c r="OZQ683" s="60"/>
      <c r="OZR683" s="94"/>
      <c r="OZS683" s="59"/>
      <c r="OZT683" s="60"/>
      <c r="OZU683" s="94"/>
      <c r="OZV683" s="59"/>
      <c r="OZW683" s="60"/>
      <c r="OZX683" s="94"/>
      <c r="OZY683" s="59"/>
      <c r="OZZ683" s="60"/>
      <c r="PAA683" s="94"/>
      <c r="PAB683" s="59"/>
      <c r="PAC683" s="60"/>
      <c r="PAD683" s="94"/>
      <c r="PAE683" s="59"/>
      <c r="PAF683" s="60"/>
      <c r="PAG683" s="94"/>
      <c r="PAH683" s="59"/>
      <c r="PAI683" s="60"/>
      <c r="PAJ683" s="94"/>
      <c r="PAK683" s="59"/>
      <c r="PAL683" s="60"/>
      <c r="PAM683" s="94"/>
      <c r="PAN683" s="59"/>
      <c r="PAO683" s="60"/>
      <c r="PAP683" s="94"/>
      <c r="PAQ683" s="59"/>
      <c r="PAR683" s="60"/>
      <c r="PAS683" s="94"/>
      <c r="PAT683" s="59"/>
      <c r="PAU683" s="60"/>
      <c r="PAV683" s="94"/>
      <c r="PAW683" s="59"/>
      <c r="PAX683" s="60"/>
      <c r="PAY683" s="94"/>
      <c r="PAZ683" s="59"/>
      <c r="PBA683" s="60"/>
      <c r="PBB683" s="94"/>
      <c r="PBC683" s="59"/>
      <c r="PBD683" s="60"/>
      <c r="PBE683" s="94"/>
      <c r="PBF683" s="59"/>
      <c r="PBG683" s="60"/>
      <c r="PBH683" s="94"/>
      <c r="PBI683" s="59"/>
      <c r="PBJ683" s="60"/>
      <c r="PBK683" s="94"/>
      <c r="PBL683" s="59"/>
      <c r="PBM683" s="60"/>
      <c r="PBN683" s="94"/>
      <c r="PBO683" s="59"/>
      <c r="PBP683" s="60"/>
      <c r="PBQ683" s="94"/>
      <c r="PBR683" s="59"/>
      <c r="PBS683" s="60"/>
      <c r="PBT683" s="94"/>
      <c r="PBU683" s="59"/>
      <c r="PBV683" s="60"/>
      <c r="PBW683" s="94"/>
      <c r="PBX683" s="59"/>
      <c r="PBY683" s="60"/>
      <c r="PBZ683" s="94"/>
      <c r="PCA683" s="59"/>
      <c r="PCB683" s="60"/>
      <c r="PCC683" s="94"/>
      <c r="PCD683" s="59"/>
      <c r="PCE683" s="60"/>
      <c r="PCF683" s="94"/>
      <c r="PCG683" s="59"/>
      <c r="PCH683" s="60"/>
      <c r="PCI683" s="94"/>
      <c r="PCJ683" s="59"/>
      <c r="PCK683" s="60"/>
      <c r="PCL683" s="94"/>
      <c r="PCM683" s="59"/>
      <c r="PCN683" s="60"/>
      <c r="PCO683" s="94"/>
      <c r="PCP683" s="59"/>
      <c r="PCQ683" s="60"/>
      <c r="PCR683" s="94"/>
      <c r="PCS683" s="59"/>
      <c r="PCT683" s="60"/>
      <c r="PCU683" s="94"/>
      <c r="PCV683" s="59"/>
      <c r="PCW683" s="60"/>
      <c r="PCX683" s="94"/>
      <c r="PCY683" s="59"/>
      <c r="PCZ683" s="60"/>
      <c r="PDA683" s="94"/>
      <c r="PDB683" s="59"/>
      <c r="PDC683" s="60"/>
      <c r="PDD683" s="94"/>
      <c r="PDE683" s="59"/>
      <c r="PDF683" s="60"/>
      <c r="PDG683" s="94"/>
      <c r="PDH683" s="59"/>
      <c r="PDI683" s="60"/>
      <c r="PDJ683" s="94"/>
      <c r="PDK683" s="59"/>
      <c r="PDL683" s="60"/>
      <c r="PDM683" s="94"/>
      <c r="PDN683" s="59"/>
      <c r="PDO683" s="60"/>
      <c r="PDP683" s="94"/>
      <c r="PDQ683" s="59"/>
      <c r="PDR683" s="60"/>
      <c r="PDS683" s="94"/>
      <c r="PDT683" s="59"/>
      <c r="PDU683" s="60"/>
      <c r="PDV683" s="94"/>
      <c r="PDW683" s="59"/>
      <c r="PDX683" s="60"/>
      <c r="PDY683" s="94"/>
      <c r="PDZ683" s="59"/>
      <c r="PEA683" s="60"/>
      <c r="PEB683" s="94"/>
      <c r="PEC683" s="59"/>
      <c r="PED683" s="60"/>
      <c r="PEE683" s="94"/>
      <c r="PEF683" s="59"/>
      <c r="PEG683" s="60"/>
      <c r="PEH683" s="94"/>
      <c r="PEI683" s="59"/>
      <c r="PEJ683" s="60"/>
      <c r="PEK683" s="94"/>
      <c r="PEL683" s="59"/>
      <c r="PEM683" s="60"/>
      <c r="PEN683" s="94"/>
      <c r="PEO683" s="59"/>
      <c r="PEP683" s="60"/>
      <c r="PEQ683" s="94"/>
      <c r="PER683" s="59"/>
      <c r="PES683" s="60"/>
      <c r="PET683" s="94"/>
      <c r="PEU683" s="59"/>
      <c r="PEV683" s="60"/>
      <c r="PEW683" s="94"/>
      <c r="PEX683" s="59"/>
      <c r="PEY683" s="60"/>
      <c r="PEZ683" s="94"/>
      <c r="PFA683" s="59"/>
      <c r="PFB683" s="60"/>
      <c r="PFC683" s="94"/>
      <c r="PFD683" s="59"/>
      <c r="PFE683" s="60"/>
      <c r="PFF683" s="94"/>
      <c r="PFG683" s="59"/>
      <c r="PFH683" s="60"/>
      <c r="PFI683" s="94"/>
      <c r="PFJ683" s="59"/>
      <c r="PFK683" s="60"/>
      <c r="PFL683" s="94"/>
      <c r="PFM683" s="59"/>
      <c r="PFN683" s="60"/>
      <c r="PFO683" s="94"/>
      <c r="PFP683" s="59"/>
      <c r="PFQ683" s="60"/>
      <c r="PFR683" s="94"/>
      <c r="PFS683" s="59"/>
      <c r="PFT683" s="60"/>
      <c r="PFU683" s="94"/>
      <c r="PFV683" s="59"/>
      <c r="PFW683" s="60"/>
      <c r="PFX683" s="94"/>
      <c r="PFY683" s="59"/>
      <c r="PFZ683" s="60"/>
      <c r="PGA683" s="94"/>
      <c r="PGB683" s="59"/>
      <c r="PGC683" s="60"/>
      <c r="PGD683" s="94"/>
      <c r="PGE683" s="59"/>
      <c r="PGF683" s="60"/>
      <c r="PGG683" s="94"/>
      <c r="PGH683" s="59"/>
      <c r="PGI683" s="60"/>
      <c r="PGJ683" s="94"/>
      <c r="PGK683" s="59"/>
      <c r="PGL683" s="60"/>
      <c r="PGM683" s="94"/>
      <c r="PGN683" s="59"/>
      <c r="PGO683" s="60"/>
      <c r="PGP683" s="94"/>
      <c r="PGQ683" s="59"/>
      <c r="PGR683" s="60"/>
      <c r="PGS683" s="94"/>
      <c r="PGT683" s="59"/>
      <c r="PGU683" s="60"/>
      <c r="PGV683" s="94"/>
      <c r="PGW683" s="59"/>
      <c r="PGX683" s="60"/>
      <c r="PGY683" s="94"/>
      <c r="PGZ683" s="59"/>
      <c r="PHA683" s="60"/>
      <c r="PHB683" s="94"/>
      <c r="PHC683" s="59"/>
      <c r="PHD683" s="60"/>
      <c r="PHE683" s="94"/>
      <c r="PHF683" s="59"/>
      <c r="PHG683" s="60"/>
      <c r="PHH683" s="94"/>
      <c r="PHI683" s="59"/>
      <c r="PHJ683" s="60"/>
      <c r="PHK683" s="94"/>
      <c r="PHL683" s="59"/>
      <c r="PHM683" s="60"/>
      <c r="PHN683" s="94"/>
      <c r="PHO683" s="59"/>
      <c r="PHP683" s="60"/>
      <c r="PHQ683" s="94"/>
      <c r="PHR683" s="59"/>
      <c r="PHS683" s="60"/>
      <c r="PHT683" s="94"/>
      <c r="PHU683" s="59"/>
      <c r="PHV683" s="60"/>
      <c r="PHW683" s="94"/>
      <c r="PHX683" s="59"/>
      <c r="PHY683" s="60"/>
      <c r="PHZ683" s="94"/>
      <c r="PIA683" s="59"/>
      <c r="PIB683" s="60"/>
      <c r="PIC683" s="94"/>
      <c r="PID683" s="59"/>
      <c r="PIE683" s="60"/>
      <c r="PIF683" s="94"/>
      <c r="PIG683" s="59"/>
      <c r="PIH683" s="60"/>
      <c r="PII683" s="94"/>
      <c r="PIJ683" s="59"/>
      <c r="PIK683" s="60"/>
      <c r="PIL683" s="94"/>
      <c r="PIM683" s="59"/>
      <c r="PIN683" s="60"/>
      <c r="PIO683" s="94"/>
      <c r="PIP683" s="59"/>
      <c r="PIQ683" s="60"/>
      <c r="PIR683" s="94"/>
      <c r="PIS683" s="59"/>
      <c r="PIT683" s="60"/>
      <c r="PIU683" s="94"/>
      <c r="PIV683" s="59"/>
      <c r="PIW683" s="60"/>
      <c r="PIX683" s="94"/>
      <c r="PIY683" s="59"/>
      <c r="PIZ683" s="60"/>
      <c r="PJA683" s="94"/>
      <c r="PJB683" s="59"/>
      <c r="PJC683" s="60"/>
      <c r="PJD683" s="94"/>
      <c r="PJE683" s="59"/>
      <c r="PJF683" s="60"/>
      <c r="PJG683" s="94"/>
      <c r="PJH683" s="59"/>
      <c r="PJI683" s="60"/>
      <c r="PJJ683" s="94"/>
      <c r="PJK683" s="59"/>
      <c r="PJL683" s="60"/>
      <c r="PJM683" s="94"/>
      <c r="PJN683" s="59"/>
      <c r="PJO683" s="60"/>
      <c r="PJP683" s="94"/>
      <c r="PJQ683" s="59"/>
      <c r="PJR683" s="60"/>
      <c r="PJS683" s="94"/>
      <c r="PJT683" s="59"/>
      <c r="PJU683" s="60"/>
      <c r="PJV683" s="94"/>
      <c r="PJW683" s="59"/>
      <c r="PJX683" s="60"/>
      <c r="PJY683" s="94"/>
      <c r="PJZ683" s="59"/>
      <c r="PKA683" s="60"/>
      <c r="PKB683" s="94"/>
      <c r="PKC683" s="59"/>
      <c r="PKD683" s="60"/>
      <c r="PKE683" s="94"/>
      <c r="PKF683" s="59"/>
      <c r="PKG683" s="60"/>
      <c r="PKH683" s="94"/>
      <c r="PKI683" s="59"/>
      <c r="PKJ683" s="60"/>
      <c r="PKK683" s="94"/>
      <c r="PKL683" s="59"/>
      <c r="PKM683" s="60"/>
      <c r="PKN683" s="94"/>
      <c r="PKO683" s="59"/>
      <c r="PKP683" s="60"/>
      <c r="PKQ683" s="94"/>
      <c r="PKR683" s="59"/>
      <c r="PKS683" s="60"/>
      <c r="PKT683" s="94"/>
      <c r="PKU683" s="59"/>
      <c r="PKV683" s="60"/>
      <c r="PKW683" s="94"/>
      <c r="PKX683" s="59"/>
      <c r="PKY683" s="60"/>
      <c r="PKZ683" s="94"/>
      <c r="PLA683" s="59"/>
      <c r="PLB683" s="60"/>
      <c r="PLC683" s="94"/>
      <c r="PLD683" s="59"/>
      <c r="PLE683" s="60"/>
      <c r="PLF683" s="94"/>
      <c r="PLG683" s="59"/>
      <c r="PLH683" s="60"/>
      <c r="PLI683" s="94"/>
      <c r="PLJ683" s="59"/>
      <c r="PLK683" s="60"/>
      <c r="PLL683" s="94"/>
      <c r="PLM683" s="59"/>
      <c r="PLN683" s="60"/>
      <c r="PLO683" s="94"/>
      <c r="PLP683" s="59"/>
      <c r="PLQ683" s="60"/>
      <c r="PLR683" s="94"/>
      <c r="PLS683" s="59"/>
      <c r="PLT683" s="60"/>
      <c r="PLU683" s="94"/>
      <c r="PLV683" s="59"/>
      <c r="PLW683" s="60"/>
      <c r="PLX683" s="94"/>
      <c r="PLY683" s="59"/>
      <c r="PLZ683" s="60"/>
      <c r="PMA683" s="94"/>
      <c r="PMB683" s="59"/>
      <c r="PMC683" s="60"/>
      <c r="PMD683" s="94"/>
      <c r="PME683" s="59"/>
      <c r="PMF683" s="60"/>
      <c r="PMG683" s="94"/>
      <c r="PMH683" s="59"/>
      <c r="PMI683" s="60"/>
      <c r="PMJ683" s="94"/>
      <c r="PMK683" s="59"/>
      <c r="PML683" s="60"/>
      <c r="PMM683" s="94"/>
      <c r="PMN683" s="59"/>
      <c r="PMO683" s="60"/>
      <c r="PMP683" s="94"/>
      <c r="PMQ683" s="59"/>
      <c r="PMR683" s="60"/>
      <c r="PMS683" s="94"/>
      <c r="PMT683" s="59"/>
      <c r="PMU683" s="60"/>
      <c r="PMV683" s="94"/>
      <c r="PMW683" s="59"/>
      <c r="PMX683" s="60"/>
      <c r="PMY683" s="94"/>
      <c r="PMZ683" s="59"/>
      <c r="PNA683" s="60"/>
      <c r="PNB683" s="94"/>
      <c r="PNC683" s="59"/>
      <c r="PND683" s="60"/>
      <c r="PNE683" s="94"/>
      <c r="PNF683" s="59"/>
      <c r="PNG683" s="60"/>
      <c r="PNH683" s="94"/>
      <c r="PNI683" s="59"/>
      <c r="PNJ683" s="60"/>
      <c r="PNK683" s="94"/>
      <c r="PNL683" s="59"/>
      <c r="PNM683" s="60"/>
      <c r="PNN683" s="94"/>
      <c r="PNO683" s="59"/>
      <c r="PNP683" s="60"/>
      <c r="PNQ683" s="94"/>
      <c r="PNR683" s="59"/>
      <c r="PNS683" s="60"/>
      <c r="PNT683" s="94"/>
      <c r="PNU683" s="59"/>
      <c r="PNV683" s="60"/>
      <c r="PNW683" s="94"/>
      <c r="PNX683" s="59"/>
      <c r="PNY683" s="60"/>
      <c r="PNZ683" s="94"/>
      <c r="POA683" s="59"/>
      <c r="POB683" s="60"/>
      <c r="POC683" s="94"/>
      <c r="POD683" s="59"/>
      <c r="POE683" s="60"/>
      <c r="POF683" s="94"/>
      <c r="POG683" s="59"/>
      <c r="POH683" s="60"/>
      <c r="POI683" s="94"/>
      <c r="POJ683" s="59"/>
      <c r="POK683" s="60"/>
      <c r="POL683" s="94"/>
      <c r="POM683" s="59"/>
      <c r="PON683" s="60"/>
      <c r="POO683" s="94"/>
      <c r="POP683" s="59"/>
      <c r="POQ683" s="60"/>
      <c r="POR683" s="94"/>
      <c r="POS683" s="59"/>
      <c r="POT683" s="60"/>
      <c r="POU683" s="94"/>
      <c r="POV683" s="59"/>
      <c r="POW683" s="60"/>
      <c r="POX683" s="94"/>
      <c r="POY683" s="59"/>
      <c r="POZ683" s="60"/>
      <c r="PPA683" s="94"/>
      <c r="PPB683" s="59"/>
      <c r="PPC683" s="60"/>
      <c r="PPD683" s="94"/>
      <c r="PPE683" s="59"/>
      <c r="PPF683" s="60"/>
      <c r="PPG683" s="94"/>
      <c r="PPH683" s="59"/>
      <c r="PPI683" s="60"/>
      <c r="PPJ683" s="94"/>
      <c r="PPK683" s="59"/>
      <c r="PPL683" s="60"/>
      <c r="PPM683" s="94"/>
      <c r="PPN683" s="59"/>
      <c r="PPO683" s="60"/>
      <c r="PPP683" s="94"/>
      <c r="PPQ683" s="59"/>
      <c r="PPR683" s="60"/>
      <c r="PPS683" s="94"/>
      <c r="PPT683" s="59"/>
      <c r="PPU683" s="60"/>
      <c r="PPV683" s="94"/>
      <c r="PPW683" s="59"/>
      <c r="PPX683" s="60"/>
      <c r="PPY683" s="94"/>
      <c r="PPZ683" s="59"/>
      <c r="PQA683" s="60"/>
      <c r="PQB683" s="94"/>
      <c r="PQC683" s="59"/>
      <c r="PQD683" s="60"/>
      <c r="PQE683" s="94"/>
      <c r="PQF683" s="59"/>
      <c r="PQG683" s="60"/>
      <c r="PQH683" s="94"/>
      <c r="PQI683" s="59"/>
      <c r="PQJ683" s="60"/>
      <c r="PQK683" s="94"/>
      <c r="PQL683" s="59"/>
      <c r="PQM683" s="60"/>
      <c r="PQN683" s="94"/>
      <c r="PQO683" s="59"/>
      <c r="PQP683" s="60"/>
      <c r="PQQ683" s="94"/>
      <c r="PQR683" s="59"/>
      <c r="PQS683" s="60"/>
      <c r="PQT683" s="94"/>
      <c r="PQU683" s="59"/>
      <c r="PQV683" s="60"/>
      <c r="PQW683" s="94"/>
      <c r="PQX683" s="59"/>
      <c r="PQY683" s="60"/>
      <c r="PQZ683" s="94"/>
      <c r="PRA683" s="59"/>
      <c r="PRB683" s="60"/>
      <c r="PRC683" s="94"/>
      <c r="PRD683" s="59"/>
      <c r="PRE683" s="60"/>
      <c r="PRF683" s="94"/>
      <c r="PRG683" s="59"/>
      <c r="PRH683" s="60"/>
      <c r="PRI683" s="94"/>
      <c r="PRJ683" s="59"/>
      <c r="PRK683" s="60"/>
      <c r="PRL683" s="94"/>
      <c r="PRM683" s="59"/>
      <c r="PRN683" s="60"/>
      <c r="PRO683" s="94"/>
      <c r="PRP683" s="59"/>
      <c r="PRQ683" s="60"/>
      <c r="PRR683" s="94"/>
      <c r="PRS683" s="59"/>
      <c r="PRT683" s="60"/>
      <c r="PRU683" s="94"/>
      <c r="PRV683" s="59"/>
      <c r="PRW683" s="60"/>
      <c r="PRX683" s="94"/>
      <c r="PRY683" s="59"/>
      <c r="PRZ683" s="60"/>
      <c r="PSA683" s="94"/>
      <c r="PSB683" s="59"/>
      <c r="PSC683" s="60"/>
      <c r="PSD683" s="94"/>
      <c r="PSE683" s="59"/>
      <c r="PSF683" s="60"/>
      <c r="PSG683" s="94"/>
      <c r="PSH683" s="59"/>
      <c r="PSI683" s="60"/>
      <c r="PSJ683" s="94"/>
      <c r="PSK683" s="59"/>
      <c r="PSL683" s="60"/>
      <c r="PSM683" s="94"/>
      <c r="PSN683" s="59"/>
      <c r="PSO683" s="60"/>
      <c r="PSP683" s="94"/>
      <c r="PSQ683" s="59"/>
      <c r="PSR683" s="60"/>
      <c r="PSS683" s="94"/>
      <c r="PST683" s="59"/>
      <c r="PSU683" s="60"/>
      <c r="PSV683" s="94"/>
      <c r="PSW683" s="59"/>
      <c r="PSX683" s="60"/>
      <c r="PSY683" s="94"/>
      <c r="PSZ683" s="59"/>
      <c r="PTA683" s="60"/>
      <c r="PTB683" s="94"/>
      <c r="PTC683" s="59"/>
      <c r="PTD683" s="60"/>
      <c r="PTE683" s="94"/>
      <c r="PTF683" s="59"/>
      <c r="PTG683" s="60"/>
      <c r="PTH683" s="94"/>
      <c r="PTI683" s="59"/>
      <c r="PTJ683" s="60"/>
      <c r="PTK683" s="94"/>
      <c r="PTL683" s="59"/>
      <c r="PTM683" s="60"/>
      <c r="PTN683" s="94"/>
      <c r="PTO683" s="59"/>
      <c r="PTP683" s="60"/>
      <c r="PTQ683" s="94"/>
      <c r="PTR683" s="59"/>
      <c r="PTS683" s="60"/>
      <c r="PTT683" s="94"/>
      <c r="PTU683" s="59"/>
      <c r="PTV683" s="60"/>
      <c r="PTW683" s="94"/>
      <c r="PTX683" s="59"/>
      <c r="PTY683" s="60"/>
      <c r="PTZ683" s="94"/>
      <c r="PUA683" s="59"/>
      <c r="PUB683" s="60"/>
      <c r="PUC683" s="94"/>
      <c r="PUD683" s="59"/>
      <c r="PUE683" s="60"/>
      <c r="PUF683" s="94"/>
      <c r="PUG683" s="59"/>
      <c r="PUH683" s="60"/>
      <c r="PUI683" s="94"/>
      <c r="PUJ683" s="59"/>
      <c r="PUK683" s="60"/>
      <c r="PUL683" s="94"/>
      <c r="PUM683" s="59"/>
      <c r="PUN683" s="60"/>
      <c r="PUO683" s="94"/>
      <c r="PUP683" s="59"/>
      <c r="PUQ683" s="60"/>
      <c r="PUR683" s="94"/>
      <c r="PUS683" s="59"/>
      <c r="PUT683" s="60"/>
      <c r="PUU683" s="94"/>
      <c r="PUV683" s="59"/>
      <c r="PUW683" s="60"/>
      <c r="PUX683" s="94"/>
      <c r="PUY683" s="59"/>
      <c r="PUZ683" s="60"/>
      <c r="PVA683" s="94"/>
      <c r="PVB683" s="59"/>
      <c r="PVC683" s="60"/>
      <c r="PVD683" s="94"/>
      <c r="PVE683" s="59"/>
      <c r="PVF683" s="60"/>
      <c r="PVG683" s="94"/>
      <c r="PVH683" s="59"/>
      <c r="PVI683" s="60"/>
      <c r="PVJ683" s="94"/>
      <c r="PVK683" s="59"/>
      <c r="PVL683" s="60"/>
      <c r="PVM683" s="94"/>
      <c r="PVN683" s="59"/>
      <c r="PVO683" s="60"/>
      <c r="PVP683" s="94"/>
      <c r="PVQ683" s="59"/>
      <c r="PVR683" s="60"/>
      <c r="PVS683" s="94"/>
      <c r="PVT683" s="59"/>
      <c r="PVU683" s="60"/>
      <c r="PVV683" s="94"/>
      <c r="PVW683" s="59"/>
      <c r="PVX683" s="60"/>
      <c r="PVY683" s="94"/>
      <c r="PVZ683" s="59"/>
      <c r="PWA683" s="60"/>
      <c r="PWB683" s="94"/>
      <c r="PWC683" s="59"/>
      <c r="PWD683" s="60"/>
      <c r="PWE683" s="94"/>
      <c r="PWF683" s="59"/>
      <c r="PWG683" s="60"/>
      <c r="PWH683" s="94"/>
      <c r="PWI683" s="59"/>
      <c r="PWJ683" s="60"/>
      <c r="PWK683" s="94"/>
      <c r="PWL683" s="59"/>
      <c r="PWM683" s="60"/>
      <c r="PWN683" s="94"/>
      <c r="PWO683" s="59"/>
      <c r="PWP683" s="60"/>
      <c r="PWQ683" s="94"/>
      <c r="PWR683" s="59"/>
      <c r="PWS683" s="60"/>
      <c r="PWT683" s="94"/>
      <c r="PWU683" s="59"/>
      <c r="PWV683" s="60"/>
      <c r="PWW683" s="94"/>
      <c r="PWX683" s="59"/>
      <c r="PWY683" s="60"/>
      <c r="PWZ683" s="94"/>
      <c r="PXA683" s="59"/>
      <c r="PXB683" s="60"/>
      <c r="PXC683" s="94"/>
      <c r="PXD683" s="59"/>
      <c r="PXE683" s="60"/>
      <c r="PXF683" s="94"/>
      <c r="PXG683" s="59"/>
      <c r="PXH683" s="60"/>
      <c r="PXI683" s="94"/>
      <c r="PXJ683" s="59"/>
      <c r="PXK683" s="60"/>
      <c r="PXL683" s="94"/>
      <c r="PXM683" s="59"/>
      <c r="PXN683" s="60"/>
      <c r="PXO683" s="94"/>
      <c r="PXP683" s="59"/>
      <c r="PXQ683" s="60"/>
      <c r="PXR683" s="94"/>
      <c r="PXS683" s="59"/>
      <c r="PXT683" s="60"/>
      <c r="PXU683" s="94"/>
      <c r="PXV683" s="59"/>
      <c r="PXW683" s="60"/>
      <c r="PXX683" s="94"/>
      <c r="PXY683" s="59"/>
      <c r="PXZ683" s="60"/>
      <c r="PYA683" s="94"/>
      <c r="PYB683" s="59"/>
      <c r="PYC683" s="60"/>
      <c r="PYD683" s="94"/>
      <c r="PYE683" s="59"/>
      <c r="PYF683" s="60"/>
      <c r="PYG683" s="94"/>
      <c r="PYH683" s="59"/>
      <c r="PYI683" s="60"/>
      <c r="PYJ683" s="94"/>
      <c r="PYK683" s="59"/>
      <c r="PYL683" s="60"/>
      <c r="PYM683" s="94"/>
      <c r="PYN683" s="59"/>
      <c r="PYO683" s="60"/>
      <c r="PYP683" s="94"/>
      <c r="PYQ683" s="59"/>
      <c r="PYR683" s="60"/>
      <c r="PYS683" s="94"/>
      <c r="PYT683" s="59"/>
      <c r="PYU683" s="60"/>
      <c r="PYV683" s="94"/>
      <c r="PYW683" s="59"/>
      <c r="PYX683" s="60"/>
      <c r="PYY683" s="94"/>
      <c r="PYZ683" s="59"/>
      <c r="PZA683" s="60"/>
      <c r="PZB683" s="94"/>
      <c r="PZC683" s="59"/>
      <c r="PZD683" s="60"/>
      <c r="PZE683" s="94"/>
      <c r="PZF683" s="59"/>
      <c r="PZG683" s="60"/>
      <c r="PZH683" s="94"/>
      <c r="PZI683" s="59"/>
      <c r="PZJ683" s="60"/>
      <c r="PZK683" s="94"/>
      <c r="PZL683" s="59"/>
      <c r="PZM683" s="60"/>
      <c r="PZN683" s="94"/>
      <c r="PZO683" s="59"/>
      <c r="PZP683" s="60"/>
      <c r="PZQ683" s="94"/>
      <c r="PZR683" s="59"/>
      <c r="PZS683" s="60"/>
      <c r="PZT683" s="94"/>
      <c r="PZU683" s="59"/>
      <c r="PZV683" s="60"/>
      <c r="PZW683" s="94"/>
      <c r="PZX683" s="59"/>
      <c r="PZY683" s="60"/>
      <c r="PZZ683" s="94"/>
      <c r="QAA683" s="59"/>
      <c r="QAB683" s="60"/>
      <c r="QAC683" s="94"/>
      <c r="QAD683" s="59"/>
      <c r="QAE683" s="60"/>
      <c r="QAF683" s="94"/>
      <c r="QAG683" s="59"/>
      <c r="QAH683" s="60"/>
      <c r="QAI683" s="94"/>
      <c r="QAJ683" s="59"/>
      <c r="QAK683" s="60"/>
      <c r="QAL683" s="94"/>
      <c r="QAM683" s="59"/>
      <c r="QAN683" s="60"/>
      <c r="QAO683" s="94"/>
      <c r="QAP683" s="59"/>
      <c r="QAQ683" s="60"/>
      <c r="QAR683" s="94"/>
      <c r="QAS683" s="59"/>
      <c r="QAT683" s="60"/>
      <c r="QAU683" s="94"/>
      <c r="QAV683" s="59"/>
      <c r="QAW683" s="60"/>
      <c r="QAX683" s="94"/>
      <c r="QAY683" s="59"/>
      <c r="QAZ683" s="60"/>
      <c r="QBA683" s="94"/>
      <c r="QBB683" s="59"/>
      <c r="QBC683" s="60"/>
      <c r="QBD683" s="94"/>
      <c r="QBE683" s="59"/>
      <c r="QBF683" s="60"/>
      <c r="QBG683" s="94"/>
      <c r="QBH683" s="59"/>
      <c r="QBI683" s="60"/>
      <c r="QBJ683" s="94"/>
      <c r="QBK683" s="59"/>
      <c r="QBL683" s="60"/>
      <c r="QBM683" s="94"/>
      <c r="QBN683" s="59"/>
      <c r="QBO683" s="60"/>
      <c r="QBP683" s="94"/>
      <c r="QBQ683" s="59"/>
      <c r="QBR683" s="60"/>
      <c r="QBS683" s="94"/>
      <c r="QBT683" s="59"/>
      <c r="QBU683" s="60"/>
      <c r="QBV683" s="94"/>
      <c r="QBW683" s="59"/>
      <c r="QBX683" s="60"/>
      <c r="QBY683" s="94"/>
      <c r="QBZ683" s="59"/>
      <c r="QCA683" s="60"/>
      <c r="QCB683" s="94"/>
      <c r="QCC683" s="59"/>
      <c r="QCD683" s="60"/>
      <c r="QCE683" s="94"/>
      <c r="QCF683" s="59"/>
      <c r="QCG683" s="60"/>
      <c r="QCH683" s="94"/>
      <c r="QCI683" s="59"/>
      <c r="QCJ683" s="60"/>
      <c r="QCK683" s="94"/>
      <c r="QCL683" s="59"/>
      <c r="QCM683" s="60"/>
      <c r="QCN683" s="94"/>
      <c r="QCO683" s="59"/>
      <c r="QCP683" s="60"/>
      <c r="QCQ683" s="94"/>
      <c r="QCR683" s="59"/>
      <c r="QCS683" s="60"/>
      <c r="QCT683" s="94"/>
      <c r="QCU683" s="59"/>
      <c r="QCV683" s="60"/>
      <c r="QCW683" s="94"/>
      <c r="QCX683" s="59"/>
      <c r="QCY683" s="60"/>
      <c r="QCZ683" s="94"/>
      <c r="QDA683" s="59"/>
      <c r="QDB683" s="60"/>
      <c r="QDC683" s="94"/>
      <c r="QDD683" s="59"/>
      <c r="QDE683" s="60"/>
      <c r="QDF683" s="94"/>
      <c r="QDG683" s="59"/>
      <c r="QDH683" s="60"/>
      <c r="QDI683" s="94"/>
      <c r="QDJ683" s="59"/>
      <c r="QDK683" s="60"/>
      <c r="QDL683" s="94"/>
      <c r="QDM683" s="59"/>
      <c r="QDN683" s="60"/>
      <c r="QDO683" s="94"/>
      <c r="QDP683" s="59"/>
      <c r="QDQ683" s="60"/>
      <c r="QDR683" s="94"/>
      <c r="QDS683" s="59"/>
      <c r="QDT683" s="60"/>
      <c r="QDU683" s="94"/>
      <c r="QDV683" s="59"/>
      <c r="QDW683" s="60"/>
      <c r="QDX683" s="94"/>
      <c r="QDY683" s="59"/>
      <c r="QDZ683" s="60"/>
      <c r="QEA683" s="94"/>
      <c r="QEB683" s="59"/>
      <c r="QEC683" s="60"/>
      <c r="QED683" s="94"/>
      <c r="QEE683" s="59"/>
      <c r="QEF683" s="60"/>
      <c r="QEG683" s="94"/>
      <c r="QEH683" s="59"/>
      <c r="QEI683" s="60"/>
      <c r="QEJ683" s="94"/>
      <c r="QEK683" s="59"/>
      <c r="QEL683" s="60"/>
      <c r="QEM683" s="94"/>
      <c r="QEN683" s="59"/>
      <c r="QEO683" s="60"/>
      <c r="QEP683" s="94"/>
      <c r="QEQ683" s="59"/>
      <c r="QER683" s="60"/>
      <c r="QES683" s="94"/>
      <c r="QET683" s="59"/>
      <c r="QEU683" s="60"/>
      <c r="QEV683" s="94"/>
      <c r="QEW683" s="59"/>
      <c r="QEX683" s="60"/>
      <c r="QEY683" s="94"/>
      <c r="QEZ683" s="59"/>
      <c r="QFA683" s="60"/>
      <c r="QFB683" s="94"/>
      <c r="QFC683" s="59"/>
      <c r="QFD683" s="60"/>
      <c r="QFE683" s="94"/>
      <c r="QFF683" s="59"/>
      <c r="QFG683" s="60"/>
      <c r="QFH683" s="94"/>
      <c r="QFI683" s="59"/>
      <c r="QFJ683" s="60"/>
      <c r="QFK683" s="94"/>
      <c r="QFL683" s="59"/>
      <c r="QFM683" s="60"/>
      <c r="QFN683" s="94"/>
      <c r="QFO683" s="59"/>
      <c r="QFP683" s="60"/>
      <c r="QFQ683" s="94"/>
      <c r="QFR683" s="59"/>
      <c r="QFS683" s="60"/>
      <c r="QFT683" s="94"/>
      <c r="QFU683" s="59"/>
      <c r="QFV683" s="60"/>
      <c r="QFW683" s="94"/>
      <c r="QFX683" s="59"/>
      <c r="QFY683" s="60"/>
      <c r="QFZ683" s="94"/>
      <c r="QGA683" s="59"/>
      <c r="QGB683" s="60"/>
      <c r="QGC683" s="94"/>
      <c r="QGD683" s="59"/>
      <c r="QGE683" s="60"/>
      <c r="QGF683" s="94"/>
      <c r="QGG683" s="59"/>
      <c r="QGH683" s="60"/>
      <c r="QGI683" s="94"/>
      <c r="QGJ683" s="59"/>
      <c r="QGK683" s="60"/>
      <c r="QGL683" s="94"/>
      <c r="QGM683" s="59"/>
      <c r="QGN683" s="60"/>
      <c r="QGO683" s="94"/>
      <c r="QGP683" s="59"/>
      <c r="QGQ683" s="60"/>
      <c r="QGR683" s="94"/>
      <c r="QGS683" s="59"/>
      <c r="QGT683" s="60"/>
      <c r="QGU683" s="94"/>
      <c r="QGV683" s="59"/>
      <c r="QGW683" s="60"/>
      <c r="QGX683" s="94"/>
      <c r="QGY683" s="59"/>
      <c r="QGZ683" s="60"/>
      <c r="QHA683" s="94"/>
      <c r="QHB683" s="59"/>
      <c r="QHC683" s="60"/>
      <c r="QHD683" s="94"/>
      <c r="QHE683" s="59"/>
      <c r="QHF683" s="60"/>
      <c r="QHG683" s="94"/>
      <c r="QHH683" s="59"/>
      <c r="QHI683" s="60"/>
      <c r="QHJ683" s="94"/>
      <c r="QHK683" s="59"/>
      <c r="QHL683" s="60"/>
      <c r="QHM683" s="94"/>
      <c r="QHN683" s="59"/>
      <c r="QHO683" s="60"/>
      <c r="QHP683" s="94"/>
      <c r="QHQ683" s="59"/>
      <c r="QHR683" s="60"/>
      <c r="QHS683" s="94"/>
      <c r="QHT683" s="59"/>
      <c r="QHU683" s="60"/>
      <c r="QHV683" s="94"/>
      <c r="QHW683" s="59"/>
      <c r="QHX683" s="60"/>
      <c r="QHY683" s="94"/>
      <c r="QHZ683" s="59"/>
      <c r="QIA683" s="60"/>
      <c r="QIB683" s="94"/>
      <c r="QIC683" s="59"/>
      <c r="QID683" s="60"/>
      <c r="QIE683" s="94"/>
      <c r="QIF683" s="59"/>
      <c r="QIG683" s="60"/>
      <c r="QIH683" s="94"/>
      <c r="QII683" s="59"/>
      <c r="QIJ683" s="60"/>
      <c r="QIK683" s="94"/>
      <c r="QIL683" s="59"/>
      <c r="QIM683" s="60"/>
      <c r="QIN683" s="94"/>
      <c r="QIO683" s="59"/>
      <c r="QIP683" s="60"/>
      <c r="QIQ683" s="94"/>
      <c r="QIR683" s="59"/>
      <c r="QIS683" s="60"/>
      <c r="QIT683" s="94"/>
      <c r="QIU683" s="59"/>
      <c r="QIV683" s="60"/>
      <c r="QIW683" s="94"/>
      <c r="QIX683" s="59"/>
      <c r="QIY683" s="60"/>
      <c r="QIZ683" s="94"/>
      <c r="QJA683" s="59"/>
      <c r="QJB683" s="60"/>
      <c r="QJC683" s="94"/>
      <c r="QJD683" s="59"/>
      <c r="QJE683" s="60"/>
      <c r="QJF683" s="94"/>
      <c r="QJG683" s="59"/>
      <c r="QJH683" s="60"/>
      <c r="QJI683" s="94"/>
      <c r="QJJ683" s="59"/>
      <c r="QJK683" s="60"/>
      <c r="QJL683" s="94"/>
      <c r="QJM683" s="59"/>
      <c r="QJN683" s="60"/>
      <c r="QJO683" s="94"/>
      <c r="QJP683" s="59"/>
      <c r="QJQ683" s="60"/>
      <c r="QJR683" s="94"/>
      <c r="QJS683" s="59"/>
      <c r="QJT683" s="60"/>
      <c r="QJU683" s="94"/>
      <c r="QJV683" s="59"/>
      <c r="QJW683" s="60"/>
      <c r="QJX683" s="94"/>
      <c r="QJY683" s="59"/>
      <c r="QJZ683" s="60"/>
      <c r="QKA683" s="94"/>
      <c r="QKB683" s="59"/>
      <c r="QKC683" s="60"/>
      <c r="QKD683" s="94"/>
      <c r="QKE683" s="59"/>
      <c r="QKF683" s="60"/>
      <c r="QKG683" s="94"/>
      <c r="QKH683" s="59"/>
      <c r="QKI683" s="60"/>
      <c r="QKJ683" s="94"/>
      <c r="QKK683" s="59"/>
      <c r="QKL683" s="60"/>
      <c r="QKM683" s="94"/>
      <c r="QKN683" s="59"/>
      <c r="QKO683" s="60"/>
      <c r="QKP683" s="94"/>
      <c r="QKQ683" s="59"/>
      <c r="QKR683" s="60"/>
      <c r="QKS683" s="94"/>
      <c r="QKT683" s="59"/>
      <c r="QKU683" s="60"/>
      <c r="QKV683" s="94"/>
      <c r="QKW683" s="59"/>
      <c r="QKX683" s="60"/>
      <c r="QKY683" s="94"/>
      <c r="QKZ683" s="59"/>
      <c r="QLA683" s="60"/>
      <c r="QLB683" s="94"/>
      <c r="QLC683" s="59"/>
      <c r="QLD683" s="60"/>
      <c r="QLE683" s="94"/>
      <c r="QLF683" s="59"/>
      <c r="QLG683" s="60"/>
      <c r="QLH683" s="94"/>
      <c r="QLI683" s="59"/>
      <c r="QLJ683" s="60"/>
      <c r="QLK683" s="94"/>
      <c r="QLL683" s="59"/>
      <c r="QLM683" s="60"/>
      <c r="QLN683" s="94"/>
      <c r="QLO683" s="59"/>
      <c r="QLP683" s="60"/>
      <c r="QLQ683" s="94"/>
      <c r="QLR683" s="59"/>
      <c r="QLS683" s="60"/>
      <c r="QLT683" s="94"/>
      <c r="QLU683" s="59"/>
      <c r="QLV683" s="60"/>
      <c r="QLW683" s="94"/>
      <c r="QLX683" s="59"/>
      <c r="QLY683" s="60"/>
      <c r="QLZ683" s="94"/>
      <c r="QMA683" s="59"/>
      <c r="QMB683" s="60"/>
      <c r="QMC683" s="94"/>
      <c r="QMD683" s="59"/>
      <c r="QME683" s="60"/>
      <c r="QMF683" s="94"/>
      <c r="QMG683" s="59"/>
      <c r="QMH683" s="60"/>
      <c r="QMI683" s="94"/>
      <c r="QMJ683" s="59"/>
      <c r="QMK683" s="60"/>
      <c r="QML683" s="94"/>
      <c r="QMM683" s="59"/>
      <c r="QMN683" s="60"/>
      <c r="QMO683" s="94"/>
      <c r="QMP683" s="59"/>
      <c r="QMQ683" s="60"/>
      <c r="QMR683" s="94"/>
      <c r="QMS683" s="59"/>
      <c r="QMT683" s="60"/>
      <c r="QMU683" s="94"/>
      <c r="QMV683" s="59"/>
      <c r="QMW683" s="60"/>
      <c r="QMX683" s="94"/>
      <c r="QMY683" s="59"/>
      <c r="QMZ683" s="60"/>
      <c r="QNA683" s="94"/>
      <c r="QNB683" s="59"/>
      <c r="QNC683" s="60"/>
      <c r="QND683" s="94"/>
      <c r="QNE683" s="59"/>
      <c r="QNF683" s="60"/>
      <c r="QNG683" s="94"/>
      <c r="QNH683" s="59"/>
      <c r="QNI683" s="60"/>
      <c r="QNJ683" s="94"/>
      <c r="QNK683" s="59"/>
      <c r="QNL683" s="60"/>
      <c r="QNM683" s="94"/>
      <c r="QNN683" s="59"/>
      <c r="QNO683" s="60"/>
      <c r="QNP683" s="94"/>
      <c r="QNQ683" s="59"/>
      <c r="QNR683" s="60"/>
      <c r="QNS683" s="94"/>
      <c r="QNT683" s="59"/>
      <c r="QNU683" s="60"/>
      <c r="QNV683" s="94"/>
      <c r="QNW683" s="59"/>
      <c r="QNX683" s="60"/>
      <c r="QNY683" s="94"/>
      <c r="QNZ683" s="59"/>
      <c r="QOA683" s="60"/>
      <c r="QOB683" s="94"/>
      <c r="QOC683" s="59"/>
      <c r="QOD683" s="60"/>
      <c r="QOE683" s="94"/>
      <c r="QOF683" s="59"/>
      <c r="QOG683" s="60"/>
      <c r="QOH683" s="94"/>
      <c r="QOI683" s="59"/>
      <c r="QOJ683" s="60"/>
      <c r="QOK683" s="94"/>
      <c r="QOL683" s="59"/>
      <c r="QOM683" s="60"/>
      <c r="QON683" s="94"/>
      <c r="QOO683" s="59"/>
      <c r="QOP683" s="60"/>
      <c r="QOQ683" s="94"/>
      <c r="QOR683" s="59"/>
      <c r="QOS683" s="60"/>
      <c r="QOT683" s="94"/>
      <c r="QOU683" s="59"/>
      <c r="QOV683" s="60"/>
      <c r="QOW683" s="94"/>
      <c r="QOX683" s="59"/>
      <c r="QOY683" s="60"/>
      <c r="QOZ683" s="94"/>
      <c r="QPA683" s="59"/>
      <c r="QPB683" s="60"/>
      <c r="QPC683" s="94"/>
      <c r="QPD683" s="59"/>
      <c r="QPE683" s="60"/>
      <c r="QPF683" s="94"/>
      <c r="QPG683" s="59"/>
      <c r="QPH683" s="60"/>
      <c r="QPI683" s="94"/>
      <c r="QPJ683" s="59"/>
      <c r="QPK683" s="60"/>
      <c r="QPL683" s="94"/>
      <c r="QPM683" s="59"/>
      <c r="QPN683" s="60"/>
      <c r="QPO683" s="94"/>
      <c r="QPP683" s="59"/>
      <c r="QPQ683" s="60"/>
      <c r="QPR683" s="94"/>
      <c r="QPS683" s="59"/>
      <c r="QPT683" s="60"/>
      <c r="QPU683" s="94"/>
      <c r="QPV683" s="59"/>
      <c r="QPW683" s="60"/>
      <c r="QPX683" s="94"/>
      <c r="QPY683" s="59"/>
      <c r="QPZ683" s="60"/>
      <c r="QQA683" s="94"/>
      <c r="QQB683" s="59"/>
      <c r="QQC683" s="60"/>
      <c r="QQD683" s="94"/>
      <c r="QQE683" s="59"/>
      <c r="QQF683" s="60"/>
      <c r="QQG683" s="94"/>
      <c r="QQH683" s="59"/>
      <c r="QQI683" s="60"/>
      <c r="QQJ683" s="94"/>
      <c r="QQK683" s="59"/>
      <c r="QQL683" s="60"/>
      <c r="QQM683" s="94"/>
      <c r="QQN683" s="59"/>
      <c r="QQO683" s="60"/>
      <c r="QQP683" s="94"/>
      <c r="QQQ683" s="59"/>
      <c r="QQR683" s="60"/>
      <c r="QQS683" s="94"/>
      <c r="QQT683" s="59"/>
      <c r="QQU683" s="60"/>
      <c r="QQV683" s="94"/>
      <c r="QQW683" s="59"/>
      <c r="QQX683" s="60"/>
      <c r="QQY683" s="94"/>
      <c r="QQZ683" s="59"/>
      <c r="QRA683" s="60"/>
      <c r="QRB683" s="94"/>
      <c r="QRC683" s="59"/>
      <c r="QRD683" s="60"/>
      <c r="QRE683" s="94"/>
      <c r="QRF683" s="59"/>
      <c r="QRG683" s="60"/>
      <c r="QRH683" s="94"/>
      <c r="QRI683" s="59"/>
      <c r="QRJ683" s="60"/>
      <c r="QRK683" s="94"/>
      <c r="QRL683" s="59"/>
      <c r="QRM683" s="60"/>
      <c r="QRN683" s="94"/>
      <c r="QRO683" s="59"/>
      <c r="QRP683" s="60"/>
      <c r="QRQ683" s="94"/>
      <c r="QRR683" s="59"/>
      <c r="QRS683" s="60"/>
      <c r="QRT683" s="94"/>
      <c r="QRU683" s="59"/>
      <c r="QRV683" s="60"/>
      <c r="QRW683" s="94"/>
      <c r="QRX683" s="59"/>
      <c r="QRY683" s="60"/>
      <c r="QRZ683" s="94"/>
      <c r="QSA683" s="59"/>
      <c r="QSB683" s="60"/>
      <c r="QSC683" s="94"/>
      <c r="QSD683" s="59"/>
      <c r="QSE683" s="60"/>
      <c r="QSF683" s="94"/>
      <c r="QSG683" s="59"/>
      <c r="QSH683" s="60"/>
      <c r="QSI683" s="94"/>
      <c r="QSJ683" s="59"/>
      <c r="QSK683" s="60"/>
      <c r="QSL683" s="94"/>
      <c r="QSM683" s="59"/>
      <c r="QSN683" s="60"/>
      <c r="QSO683" s="94"/>
      <c r="QSP683" s="59"/>
      <c r="QSQ683" s="60"/>
      <c r="QSR683" s="94"/>
      <c r="QSS683" s="59"/>
      <c r="QST683" s="60"/>
      <c r="QSU683" s="94"/>
      <c r="QSV683" s="59"/>
      <c r="QSW683" s="60"/>
      <c r="QSX683" s="94"/>
      <c r="QSY683" s="59"/>
      <c r="QSZ683" s="60"/>
      <c r="QTA683" s="94"/>
      <c r="QTB683" s="59"/>
      <c r="QTC683" s="60"/>
      <c r="QTD683" s="94"/>
      <c r="QTE683" s="59"/>
      <c r="QTF683" s="60"/>
      <c r="QTG683" s="94"/>
      <c r="QTH683" s="59"/>
      <c r="QTI683" s="60"/>
      <c r="QTJ683" s="94"/>
      <c r="QTK683" s="59"/>
      <c r="QTL683" s="60"/>
      <c r="QTM683" s="94"/>
      <c r="QTN683" s="59"/>
      <c r="QTO683" s="60"/>
      <c r="QTP683" s="94"/>
      <c r="QTQ683" s="59"/>
      <c r="QTR683" s="60"/>
      <c r="QTS683" s="94"/>
      <c r="QTT683" s="59"/>
      <c r="QTU683" s="60"/>
      <c r="QTV683" s="94"/>
      <c r="QTW683" s="59"/>
      <c r="QTX683" s="60"/>
      <c r="QTY683" s="94"/>
      <c r="QTZ683" s="59"/>
      <c r="QUA683" s="60"/>
      <c r="QUB683" s="94"/>
      <c r="QUC683" s="59"/>
      <c r="QUD683" s="60"/>
      <c r="QUE683" s="94"/>
      <c r="QUF683" s="59"/>
      <c r="QUG683" s="60"/>
      <c r="QUH683" s="94"/>
      <c r="QUI683" s="59"/>
      <c r="QUJ683" s="60"/>
      <c r="QUK683" s="94"/>
      <c r="QUL683" s="59"/>
      <c r="QUM683" s="60"/>
      <c r="QUN683" s="94"/>
      <c r="QUO683" s="59"/>
      <c r="QUP683" s="60"/>
      <c r="QUQ683" s="94"/>
      <c r="QUR683" s="59"/>
      <c r="QUS683" s="60"/>
      <c r="QUT683" s="94"/>
      <c r="QUU683" s="59"/>
      <c r="QUV683" s="60"/>
      <c r="QUW683" s="94"/>
      <c r="QUX683" s="59"/>
      <c r="QUY683" s="60"/>
      <c r="QUZ683" s="94"/>
      <c r="QVA683" s="59"/>
      <c r="QVB683" s="60"/>
      <c r="QVC683" s="94"/>
      <c r="QVD683" s="59"/>
      <c r="QVE683" s="60"/>
      <c r="QVF683" s="94"/>
      <c r="QVG683" s="59"/>
      <c r="QVH683" s="60"/>
      <c r="QVI683" s="94"/>
      <c r="QVJ683" s="59"/>
      <c r="QVK683" s="60"/>
      <c r="QVL683" s="94"/>
      <c r="QVM683" s="59"/>
      <c r="QVN683" s="60"/>
      <c r="QVO683" s="94"/>
      <c r="QVP683" s="59"/>
      <c r="QVQ683" s="60"/>
      <c r="QVR683" s="94"/>
      <c r="QVS683" s="59"/>
      <c r="QVT683" s="60"/>
      <c r="QVU683" s="94"/>
      <c r="QVV683" s="59"/>
      <c r="QVW683" s="60"/>
      <c r="QVX683" s="94"/>
      <c r="QVY683" s="59"/>
      <c r="QVZ683" s="60"/>
      <c r="QWA683" s="94"/>
      <c r="QWB683" s="59"/>
      <c r="QWC683" s="60"/>
      <c r="QWD683" s="94"/>
      <c r="QWE683" s="59"/>
      <c r="QWF683" s="60"/>
      <c r="QWG683" s="94"/>
      <c r="QWH683" s="59"/>
      <c r="QWI683" s="60"/>
      <c r="QWJ683" s="94"/>
      <c r="QWK683" s="59"/>
      <c r="QWL683" s="60"/>
      <c r="QWM683" s="94"/>
      <c r="QWN683" s="59"/>
      <c r="QWO683" s="60"/>
      <c r="QWP683" s="94"/>
      <c r="QWQ683" s="59"/>
      <c r="QWR683" s="60"/>
      <c r="QWS683" s="94"/>
      <c r="QWT683" s="59"/>
      <c r="QWU683" s="60"/>
      <c r="QWV683" s="94"/>
      <c r="QWW683" s="59"/>
      <c r="QWX683" s="60"/>
      <c r="QWY683" s="94"/>
      <c r="QWZ683" s="59"/>
      <c r="QXA683" s="60"/>
      <c r="QXB683" s="94"/>
      <c r="QXC683" s="59"/>
      <c r="QXD683" s="60"/>
      <c r="QXE683" s="94"/>
      <c r="QXF683" s="59"/>
      <c r="QXG683" s="60"/>
      <c r="QXH683" s="94"/>
      <c r="QXI683" s="59"/>
      <c r="QXJ683" s="60"/>
      <c r="QXK683" s="94"/>
      <c r="QXL683" s="59"/>
      <c r="QXM683" s="60"/>
      <c r="QXN683" s="94"/>
      <c r="QXO683" s="59"/>
      <c r="QXP683" s="60"/>
      <c r="QXQ683" s="94"/>
      <c r="QXR683" s="59"/>
      <c r="QXS683" s="60"/>
      <c r="QXT683" s="94"/>
      <c r="QXU683" s="59"/>
      <c r="QXV683" s="60"/>
      <c r="QXW683" s="94"/>
      <c r="QXX683" s="59"/>
      <c r="QXY683" s="60"/>
      <c r="QXZ683" s="94"/>
      <c r="QYA683" s="59"/>
      <c r="QYB683" s="60"/>
      <c r="QYC683" s="94"/>
      <c r="QYD683" s="59"/>
      <c r="QYE683" s="60"/>
      <c r="QYF683" s="94"/>
      <c r="QYG683" s="59"/>
      <c r="QYH683" s="60"/>
      <c r="QYI683" s="94"/>
      <c r="QYJ683" s="59"/>
      <c r="QYK683" s="60"/>
      <c r="QYL683" s="94"/>
      <c r="QYM683" s="59"/>
      <c r="QYN683" s="60"/>
      <c r="QYO683" s="94"/>
      <c r="QYP683" s="59"/>
      <c r="QYQ683" s="60"/>
      <c r="QYR683" s="94"/>
      <c r="QYS683" s="59"/>
      <c r="QYT683" s="60"/>
      <c r="QYU683" s="94"/>
      <c r="QYV683" s="59"/>
      <c r="QYW683" s="60"/>
      <c r="QYX683" s="94"/>
      <c r="QYY683" s="59"/>
      <c r="QYZ683" s="60"/>
      <c r="QZA683" s="94"/>
      <c r="QZB683" s="59"/>
      <c r="QZC683" s="60"/>
      <c r="QZD683" s="94"/>
      <c r="QZE683" s="59"/>
      <c r="QZF683" s="60"/>
      <c r="QZG683" s="94"/>
      <c r="QZH683" s="59"/>
      <c r="QZI683" s="60"/>
      <c r="QZJ683" s="94"/>
      <c r="QZK683" s="59"/>
      <c r="QZL683" s="60"/>
      <c r="QZM683" s="94"/>
      <c r="QZN683" s="59"/>
      <c r="QZO683" s="60"/>
      <c r="QZP683" s="94"/>
      <c r="QZQ683" s="59"/>
      <c r="QZR683" s="60"/>
      <c r="QZS683" s="94"/>
      <c r="QZT683" s="59"/>
      <c r="QZU683" s="60"/>
      <c r="QZV683" s="94"/>
      <c r="QZW683" s="59"/>
      <c r="QZX683" s="60"/>
      <c r="QZY683" s="94"/>
      <c r="QZZ683" s="59"/>
      <c r="RAA683" s="60"/>
      <c r="RAB683" s="94"/>
      <c r="RAC683" s="59"/>
      <c r="RAD683" s="60"/>
      <c r="RAE683" s="94"/>
      <c r="RAF683" s="59"/>
      <c r="RAG683" s="60"/>
      <c r="RAH683" s="94"/>
      <c r="RAI683" s="59"/>
      <c r="RAJ683" s="60"/>
      <c r="RAK683" s="94"/>
      <c r="RAL683" s="59"/>
      <c r="RAM683" s="60"/>
      <c r="RAN683" s="94"/>
      <c r="RAO683" s="59"/>
      <c r="RAP683" s="60"/>
      <c r="RAQ683" s="94"/>
      <c r="RAR683" s="59"/>
      <c r="RAS683" s="60"/>
      <c r="RAT683" s="94"/>
      <c r="RAU683" s="59"/>
      <c r="RAV683" s="60"/>
      <c r="RAW683" s="94"/>
      <c r="RAX683" s="59"/>
      <c r="RAY683" s="60"/>
      <c r="RAZ683" s="94"/>
      <c r="RBA683" s="59"/>
      <c r="RBB683" s="60"/>
      <c r="RBC683" s="94"/>
      <c r="RBD683" s="59"/>
      <c r="RBE683" s="60"/>
      <c r="RBF683" s="94"/>
      <c r="RBG683" s="59"/>
      <c r="RBH683" s="60"/>
      <c r="RBI683" s="94"/>
      <c r="RBJ683" s="59"/>
      <c r="RBK683" s="60"/>
      <c r="RBL683" s="94"/>
      <c r="RBM683" s="59"/>
      <c r="RBN683" s="60"/>
      <c r="RBO683" s="94"/>
      <c r="RBP683" s="59"/>
      <c r="RBQ683" s="60"/>
      <c r="RBR683" s="94"/>
      <c r="RBS683" s="59"/>
      <c r="RBT683" s="60"/>
      <c r="RBU683" s="94"/>
      <c r="RBV683" s="59"/>
      <c r="RBW683" s="60"/>
      <c r="RBX683" s="94"/>
      <c r="RBY683" s="59"/>
      <c r="RBZ683" s="60"/>
      <c r="RCA683" s="94"/>
      <c r="RCB683" s="59"/>
      <c r="RCC683" s="60"/>
      <c r="RCD683" s="94"/>
      <c r="RCE683" s="59"/>
      <c r="RCF683" s="60"/>
      <c r="RCG683" s="94"/>
      <c r="RCH683" s="59"/>
      <c r="RCI683" s="60"/>
      <c r="RCJ683" s="94"/>
      <c r="RCK683" s="59"/>
      <c r="RCL683" s="60"/>
      <c r="RCM683" s="94"/>
      <c r="RCN683" s="59"/>
      <c r="RCO683" s="60"/>
      <c r="RCP683" s="94"/>
      <c r="RCQ683" s="59"/>
      <c r="RCR683" s="60"/>
      <c r="RCS683" s="94"/>
      <c r="RCT683" s="59"/>
      <c r="RCU683" s="60"/>
      <c r="RCV683" s="94"/>
      <c r="RCW683" s="59"/>
      <c r="RCX683" s="60"/>
      <c r="RCY683" s="94"/>
      <c r="RCZ683" s="59"/>
      <c r="RDA683" s="60"/>
      <c r="RDB683" s="94"/>
      <c r="RDC683" s="59"/>
      <c r="RDD683" s="60"/>
      <c r="RDE683" s="94"/>
      <c r="RDF683" s="59"/>
      <c r="RDG683" s="60"/>
      <c r="RDH683" s="94"/>
      <c r="RDI683" s="59"/>
      <c r="RDJ683" s="60"/>
      <c r="RDK683" s="94"/>
      <c r="RDL683" s="59"/>
      <c r="RDM683" s="60"/>
      <c r="RDN683" s="94"/>
      <c r="RDO683" s="59"/>
      <c r="RDP683" s="60"/>
      <c r="RDQ683" s="94"/>
      <c r="RDR683" s="59"/>
      <c r="RDS683" s="60"/>
      <c r="RDT683" s="94"/>
      <c r="RDU683" s="59"/>
      <c r="RDV683" s="60"/>
      <c r="RDW683" s="94"/>
      <c r="RDX683" s="59"/>
      <c r="RDY683" s="60"/>
      <c r="RDZ683" s="94"/>
      <c r="REA683" s="59"/>
      <c r="REB683" s="60"/>
      <c r="REC683" s="94"/>
      <c r="RED683" s="59"/>
      <c r="REE683" s="60"/>
      <c r="REF683" s="94"/>
      <c r="REG683" s="59"/>
      <c r="REH683" s="60"/>
      <c r="REI683" s="94"/>
      <c r="REJ683" s="59"/>
      <c r="REK683" s="60"/>
      <c r="REL683" s="94"/>
      <c r="REM683" s="59"/>
      <c r="REN683" s="60"/>
      <c r="REO683" s="94"/>
      <c r="REP683" s="59"/>
      <c r="REQ683" s="60"/>
      <c r="RER683" s="94"/>
      <c r="RES683" s="59"/>
      <c r="RET683" s="60"/>
      <c r="REU683" s="94"/>
      <c r="REV683" s="59"/>
      <c r="REW683" s="60"/>
      <c r="REX683" s="94"/>
      <c r="REY683" s="59"/>
      <c r="REZ683" s="60"/>
      <c r="RFA683" s="94"/>
      <c r="RFB683" s="59"/>
      <c r="RFC683" s="60"/>
      <c r="RFD683" s="94"/>
      <c r="RFE683" s="59"/>
      <c r="RFF683" s="60"/>
      <c r="RFG683" s="94"/>
      <c r="RFH683" s="59"/>
      <c r="RFI683" s="60"/>
      <c r="RFJ683" s="94"/>
      <c r="RFK683" s="59"/>
      <c r="RFL683" s="60"/>
      <c r="RFM683" s="94"/>
      <c r="RFN683" s="59"/>
      <c r="RFO683" s="60"/>
      <c r="RFP683" s="94"/>
      <c r="RFQ683" s="59"/>
      <c r="RFR683" s="60"/>
      <c r="RFS683" s="94"/>
      <c r="RFT683" s="59"/>
      <c r="RFU683" s="60"/>
      <c r="RFV683" s="94"/>
      <c r="RFW683" s="59"/>
      <c r="RFX683" s="60"/>
      <c r="RFY683" s="94"/>
      <c r="RFZ683" s="59"/>
      <c r="RGA683" s="60"/>
      <c r="RGB683" s="94"/>
      <c r="RGC683" s="59"/>
      <c r="RGD683" s="60"/>
      <c r="RGE683" s="94"/>
      <c r="RGF683" s="59"/>
      <c r="RGG683" s="60"/>
      <c r="RGH683" s="94"/>
      <c r="RGI683" s="59"/>
      <c r="RGJ683" s="60"/>
      <c r="RGK683" s="94"/>
      <c r="RGL683" s="59"/>
      <c r="RGM683" s="60"/>
      <c r="RGN683" s="94"/>
      <c r="RGO683" s="59"/>
      <c r="RGP683" s="60"/>
      <c r="RGQ683" s="94"/>
      <c r="RGR683" s="59"/>
      <c r="RGS683" s="60"/>
      <c r="RGT683" s="94"/>
      <c r="RGU683" s="59"/>
      <c r="RGV683" s="60"/>
      <c r="RGW683" s="94"/>
      <c r="RGX683" s="59"/>
      <c r="RGY683" s="60"/>
      <c r="RGZ683" s="94"/>
      <c r="RHA683" s="59"/>
      <c r="RHB683" s="60"/>
      <c r="RHC683" s="94"/>
      <c r="RHD683" s="59"/>
      <c r="RHE683" s="60"/>
      <c r="RHF683" s="94"/>
      <c r="RHG683" s="59"/>
      <c r="RHH683" s="60"/>
      <c r="RHI683" s="94"/>
      <c r="RHJ683" s="59"/>
      <c r="RHK683" s="60"/>
      <c r="RHL683" s="94"/>
      <c r="RHM683" s="59"/>
      <c r="RHN683" s="60"/>
      <c r="RHO683" s="94"/>
      <c r="RHP683" s="59"/>
      <c r="RHQ683" s="60"/>
      <c r="RHR683" s="94"/>
      <c r="RHS683" s="59"/>
      <c r="RHT683" s="60"/>
      <c r="RHU683" s="94"/>
      <c r="RHV683" s="59"/>
      <c r="RHW683" s="60"/>
      <c r="RHX683" s="94"/>
      <c r="RHY683" s="59"/>
      <c r="RHZ683" s="60"/>
      <c r="RIA683" s="94"/>
      <c r="RIB683" s="59"/>
      <c r="RIC683" s="60"/>
      <c r="RID683" s="94"/>
      <c r="RIE683" s="59"/>
      <c r="RIF683" s="60"/>
      <c r="RIG683" s="94"/>
      <c r="RIH683" s="59"/>
      <c r="RII683" s="60"/>
      <c r="RIJ683" s="94"/>
      <c r="RIK683" s="59"/>
      <c r="RIL683" s="60"/>
      <c r="RIM683" s="94"/>
      <c r="RIN683" s="59"/>
      <c r="RIO683" s="60"/>
      <c r="RIP683" s="94"/>
      <c r="RIQ683" s="59"/>
      <c r="RIR683" s="60"/>
      <c r="RIS683" s="94"/>
      <c r="RIT683" s="59"/>
      <c r="RIU683" s="60"/>
      <c r="RIV683" s="94"/>
      <c r="RIW683" s="59"/>
      <c r="RIX683" s="60"/>
      <c r="RIY683" s="94"/>
      <c r="RIZ683" s="59"/>
      <c r="RJA683" s="60"/>
      <c r="RJB683" s="94"/>
      <c r="RJC683" s="59"/>
      <c r="RJD683" s="60"/>
      <c r="RJE683" s="94"/>
      <c r="RJF683" s="59"/>
      <c r="RJG683" s="60"/>
      <c r="RJH683" s="94"/>
      <c r="RJI683" s="59"/>
      <c r="RJJ683" s="60"/>
      <c r="RJK683" s="94"/>
      <c r="RJL683" s="59"/>
      <c r="RJM683" s="60"/>
      <c r="RJN683" s="94"/>
      <c r="RJO683" s="59"/>
      <c r="RJP683" s="60"/>
      <c r="RJQ683" s="94"/>
      <c r="RJR683" s="59"/>
      <c r="RJS683" s="60"/>
      <c r="RJT683" s="94"/>
      <c r="RJU683" s="59"/>
      <c r="RJV683" s="60"/>
      <c r="RJW683" s="94"/>
      <c r="RJX683" s="59"/>
      <c r="RJY683" s="60"/>
      <c r="RJZ683" s="94"/>
      <c r="RKA683" s="59"/>
      <c r="RKB683" s="60"/>
      <c r="RKC683" s="94"/>
      <c r="RKD683" s="59"/>
      <c r="RKE683" s="60"/>
      <c r="RKF683" s="94"/>
      <c r="RKG683" s="59"/>
      <c r="RKH683" s="60"/>
      <c r="RKI683" s="94"/>
      <c r="RKJ683" s="59"/>
      <c r="RKK683" s="60"/>
      <c r="RKL683" s="94"/>
      <c r="RKM683" s="59"/>
      <c r="RKN683" s="60"/>
      <c r="RKO683" s="94"/>
      <c r="RKP683" s="59"/>
      <c r="RKQ683" s="60"/>
      <c r="RKR683" s="94"/>
      <c r="RKS683" s="59"/>
      <c r="RKT683" s="60"/>
      <c r="RKU683" s="94"/>
      <c r="RKV683" s="59"/>
      <c r="RKW683" s="60"/>
      <c r="RKX683" s="94"/>
      <c r="RKY683" s="59"/>
      <c r="RKZ683" s="60"/>
      <c r="RLA683" s="94"/>
      <c r="RLB683" s="59"/>
      <c r="RLC683" s="60"/>
      <c r="RLD683" s="94"/>
      <c r="RLE683" s="59"/>
      <c r="RLF683" s="60"/>
      <c r="RLG683" s="94"/>
      <c r="RLH683" s="59"/>
      <c r="RLI683" s="60"/>
      <c r="RLJ683" s="94"/>
      <c r="RLK683" s="59"/>
      <c r="RLL683" s="60"/>
      <c r="RLM683" s="94"/>
      <c r="RLN683" s="59"/>
      <c r="RLO683" s="60"/>
      <c r="RLP683" s="94"/>
      <c r="RLQ683" s="59"/>
      <c r="RLR683" s="60"/>
      <c r="RLS683" s="94"/>
      <c r="RLT683" s="59"/>
      <c r="RLU683" s="60"/>
      <c r="RLV683" s="94"/>
      <c r="RLW683" s="59"/>
      <c r="RLX683" s="60"/>
      <c r="RLY683" s="94"/>
      <c r="RLZ683" s="59"/>
      <c r="RMA683" s="60"/>
      <c r="RMB683" s="94"/>
      <c r="RMC683" s="59"/>
      <c r="RMD683" s="60"/>
      <c r="RME683" s="94"/>
      <c r="RMF683" s="59"/>
      <c r="RMG683" s="60"/>
      <c r="RMH683" s="94"/>
      <c r="RMI683" s="59"/>
      <c r="RMJ683" s="60"/>
      <c r="RMK683" s="94"/>
      <c r="RML683" s="59"/>
      <c r="RMM683" s="60"/>
      <c r="RMN683" s="94"/>
      <c r="RMO683" s="59"/>
      <c r="RMP683" s="60"/>
      <c r="RMQ683" s="94"/>
      <c r="RMR683" s="59"/>
      <c r="RMS683" s="60"/>
      <c r="RMT683" s="94"/>
      <c r="RMU683" s="59"/>
      <c r="RMV683" s="60"/>
      <c r="RMW683" s="94"/>
      <c r="RMX683" s="59"/>
      <c r="RMY683" s="60"/>
      <c r="RMZ683" s="94"/>
      <c r="RNA683" s="59"/>
      <c r="RNB683" s="60"/>
      <c r="RNC683" s="94"/>
      <c r="RND683" s="59"/>
      <c r="RNE683" s="60"/>
      <c r="RNF683" s="94"/>
      <c r="RNG683" s="59"/>
      <c r="RNH683" s="60"/>
      <c r="RNI683" s="94"/>
      <c r="RNJ683" s="59"/>
      <c r="RNK683" s="60"/>
      <c r="RNL683" s="94"/>
      <c r="RNM683" s="59"/>
      <c r="RNN683" s="60"/>
      <c r="RNO683" s="94"/>
      <c r="RNP683" s="59"/>
      <c r="RNQ683" s="60"/>
      <c r="RNR683" s="94"/>
      <c r="RNS683" s="59"/>
      <c r="RNT683" s="60"/>
      <c r="RNU683" s="94"/>
      <c r="RNV683" s="59"/>
      <c r="RNW683" s="60"/>
      <c r="RNX683" s="94"/>
      <c r="RNY683" s="59"/>
      <c r="RNZ683" s="60"/>
      <c r="ROA683" s="94"/>
      <c r="ROB683" s="59"/>
      <c r="ROC683" s="60"/>
      <c r="ROD683" s="94"/>
      <c r="ROE683" s="59"/>
      <c r="ROF683" s="60"/>
      <c r="ROG683" s="94"/>
      <c r="ROH683" s="59"/>
      <c r="ROI683" s="60"/>
      <c r="ROJ683" s="94"/>
      <c r="ROK683" s="59"/>
      <c r="ROL683" s="60"/>
      <c r="ROM683" s="94"/>
      <c r="RON683" s="59"/>
      <c r="ROO683" s="60"/>
      <c r="ROP683" s="94"/>
      <c r="ROQ683" s="59"/>
      <c r="ROR683" s="60"/>
      <c r="ROS683" s="94"/>
      <c r="ROT683" s="59"/>
      <c r="ROU683" s="60"/>
      <c r="ROV683" s="94"/>
      <c r="ROW683" s="59"/>
      <c r="ROX683" s="60"/>
      <c r="ROY683" s="94"/>
      <c r="ROZ683" s="59"/>
      <c r="RPA683" s="60"/>
      <c r="RPB683" s="94"/>
      <c r="RPC683" s="59"/>
      <c r="RPD683" s="60"/>
      <c r="RPE683" s="94"/>
      <c r="RPF683" s="59"/>
      <c r="RPG683" s="60"/>
      <c r="RPH683" s="94"/>
      <c r="RPI683" s="59"/>
      <c r="RPJ683" s="60"/>
      <c r="RPK683" s="94"/>
      <c r="RPL683" s="59"/>
      <c r="RPM683" s="60"/>
      <c r="RPN683" s="94"/>
      <c r="RPO683" s="59"/>
      <c r="RPP683" s="60"/>
      <c r="RPQ683" s="94"/>
      <c r="RPR683" s="59"/>
      <c r="RPS683" s="60"/>
      <c r="RPT683" s="94"/>
      <c r="RPU683" s="59"/>
      <c r="RPV683" s="60"/>
      <c r="RPW683" s="94"/>
      <c r="RPX683" s="59"/>
      <c r="RPY683" s="60"/>
      <c r="RPZ683" s="94"/>
      <c r="RQA683" s="59"/>
      <c r="RQB683" s="60"/>
      <c r="RQC683" s="94"/>
      <c r="RQD683" s="59"/>
      <c r="RQE683" s="60"/>
      <c r="RQF683" s="94"/>
      <c r="RQG683" s="59"/>
      <c r="RQH683" s="60"/>
      <c r="RQI683" s="94"/>
      <c r="RQJ683" s="59"/>
      <c r="RQK683" s="60"/>
      <c r="RQL683" s="94"/>
      <c r="RQM683" s="59"/>
      <c r="RQN683" s="60"/>
      <c r="RQO683" s="94"/>
      <c r="RQP683" s="59"/>
      <c r="RQQ683" s="60"/>
      <c r="RQR683" s="94"/>
      <c r="RQS683" s="59"/>
      <c r="RQT683" s="60"/>
      <c r="RQU683" s="94"/>
      <c r="RQV683" s="59"/>
      <c r="RQW683" s="60"/>
      <c r="RQX683" s="94"/>
      <c r="RQY683" s="59"/>
      <c r="RQZ683" s="60"/>
      <c r="RRA683" s="94"/>
      <c r="RRB683" s="59"/>
      <c r="RRC683" s="60"/>
      <c r="RRD683" s="94"/>
      <c r="RRE683" s="59"/>
      <c r="RRF683" s="60"/>
      <c r="RRG683" s="94"/>
      <c r="RRH683" s="59"/>
      <c r="RRI683" s="60"/>
      <c r="RRJ683" s="94"/>
      <c r="RRK683" s="59"/>
      <c r="RRL683" s="60"/>
      <c r="RRM683" s="94"/>
      <c r="RRN683" s="59"/>
      <c r="RRO683" s="60"/>
      <c r="RRP683" s="94"/>
      <c r="RRQ683" s="59"/>
      <c r="RRR683" s="60"/>
      <c r="RRS683" s="94"/>
      <c r="RRT683" s="59"/>
      <c r="RRU683" s="60"/>
      <c r="RRV683" s="94"/>
      <c r="RRW683" s="59"/>
      <c r="RRX683" s="60"/>
      <c r="RRY683" s="94"/>
      <c r="RRZ683" s="59"/>
      <c r="RSA683" s="60"/>
      <c r="RSB683" s="94"/>
      <c r="RSC683" s="59"/>
      <c r="RSD683" s="60"/>
      <c r="RSE683" s="94"/>
      <c r="RSF683" s="59"/>
      <c r="RSG683" s="60"/>
      <c r="RSH683" s="94"/>
      <c r="RSI683" s="59"/>
      <c r="RSJ683" s="60"/>
      <c r="RSK683" s="94"/>
      <c r="RSL683" s="59"/>
      <c r="RSM683" s="60"/>
      <c r="RSN683" s="94"/>
      <c r="RSO683" s="59"/>
      <c r="RSP683" s="60"/>
      <c r="RSQ683" s="94"/>
      <c r="RSR683" s="59"/>
      <c r="RSS683" s="60"/>
      <c r="RST683" s="94"/>
      <c r="RSU683" s="59"/>
      <c r="RSV683" s="60"/>
      <c r="RSW683" s="94"/>
      <c r="RSX683" s="59"/>
      <c r="RSY683" s="60"/>
      <c r="RSZ683" s="94"/>
      <c r="RTA683" s="59"/>
      <c r="RTB683" s="60"/>
      <c r="RTC683" s="94"/>
      <c r="RTD683" s="59"/>
      <c r="RTE683" s="60"/>
      <c r="RTF683" s="94"/>
      <c r="RTG683" s="59"/>
      <c r="RTH683" s="60"/>
      <c r="RTI683" s="94"/>
      <c r="RTJ683" s="59"/>
      <c r="RTK683" s="60"/>
      <c r="RTL683" s="94"/>
      <c r="RTM683" s="59"/>
      <c r="RTN683" s="60"/>
      <c r="RTO683" s="94"/>
      <c r="RTP683" s="59"/>
      <c r="RTQ683" s="60"/>
      <c r="RTR683" s="94"/>
      <c r="RTS683" s="59"/>
      <c r="RTT683" s="60"/>
      <c r="RTU683" s="94"/>
      <c r="RTV683" s="59"/>
      <c r="RTW683" s="60"/>
      <c r="RTX683" s="94"/>
      <c r="RTY683" s="59"/>
      <c r="RTZ683" s="60"/>
      <c r="RUA683" s="94"/>
      <c r="RUB683" s="59"/>
      <c r="RUC683" s="60"/>
      <c r="RUD683" s="94"/>
      <c r="RUE683" s="59"/>
      <c r="RUF683" s="60"/>
      <c r="RUG683" s="94"/>
      <c r="RUH683" s="59"/>
      <c r="RUI683" s="60"/>
      <c r="RUJ683" s="94"/>
      <c r="RUK683" s="59"/>
      <c r="RUL683" s="60"/>
      <c r="RUM683" s="94"/>
      <c r="RUN683" s="59"/>
      <c r="RUO683" s="60"/>
      <c r="RUP683" s="94"/>
      <c r="RUQ683" s="59"/>
      <c r="RUR683" s="60"/>
      <c r="RUS683" s="94"/>
      <c r="RUT683" s="59"/>
      <c r="RUU683" s="60"/>
      <c r="RUV683" s="94"/>
      <c r="RUW683" s="59"/>
      <c r="RUX683" s="60"/>
      <c r="RUY683" s="94"/>
      <c r="RUZ683" s="59"/>
      <c r="RVA683" s="60"/>
      <c r="RVB683" s="94"/>
      <c r="RVC683" s="59"/>
      <c r="RVD683" s="60"/>
      <c r="RVE683" s="94"/>
      <c r="RVF683" s="59"/>
      <c r="RVG683" s="60"/>
      <c r="RVH683" s="94"/>
      <c r="RVI683" s="59"/>
      <c r="RVJ683" s="60"/>
      <c r="RVK683" s="94"/>
      <c r="RVL683" s="59"/>
      <c r="RVM683" s="60"/>
      <c r="RVN683" s="94"/>
      <c r="RVO683" s="59"/>
      <c r="RVP683" s="60"/>
      <c r="RVQ683" s="94"/>
      <c r="RVR683" s="59"/>
      <c r="RVS683" s="60"/>
      <c r="RVT683" s="94"/>
      <c r="RVU683" s="59"/>
      <c r="RVV683" s="60"/>
      <c r="RVW683" s="94"/>
      <c r="RVX683" s="59"/>
      <c r="RVY683" s="60"/>
      <c r="RVZ683" s="94"/>
      <c r="RWA683" s="59"/>
      <c r="RWB683" s="60"/>
      <c r="RWC683" s="94"/>
      <c r="RWD683" s="59"/>
      <c r="RWE683" s="60"/>
      <c r="RWF683" s="94"/>
      <c r="RWG683" s="59"/>
      <c r="RWH683" s="60"/>
      <c r="RWI683" s="94"/>
      <c r="RWJ683" s="59"/>
      <c r="RWK683" s="60"/>
      <c r="RWL683" s="94"/>
      <c r="RWM683" s="59"/>
      <c r="RWN683" s="60"/>
      <c r="RWO683" s="94"/>
      <c r="RWP683" s="59"/>
      <c r="RWQ683" s="60"/>
      <c r="RWR683" s="94"/>
      <c r="RWS683" s="59"/>
      <c r="RWT683" s="60"/>
      <c r="RWU683" s="94"/>
      <c r="RWV683" s="59"/>
      <c r="RWW683" s="60"/>
      <c r="RWX683" s="94"/>
      <c r="RWY683" s="59"/>
      <c r="RWZ683" s="60"/>
      <c r="RXA683" s="94"/>
      <c r="RXB683" s="59"/>
      <c r="RXC683" s="60"/>
      <c r="RXD683" s="94"/>
      <c r="RXE683" s="59"/>
      <c r="RXF683" s="60"/>
      <c r="RXG683" s="94"/>
      <c r="RXH683" s="59"/>
      <c r="RXI683" s="60"/>
      <c r="RXJ683" s="94"/>
      <c r="RXK683" s="59"/>
      <c r="RXL683" s="60"/>
      <c r="RXM683" s="94"/>
      <c r="RXN683" s="59"/>
      <c r="RXO683" s="60"/>
      <c r="RXP683" s="94"/>
      <c r="RXQ683" s="59"/>
      <c r="RXR683" s="60"/>
      <c r="RXS683" s="94"/>
      <c r="RXT683" s="59"/>
      <c r="RXU683" s="60"/>
      <c r="RXV683" s="94"/>
      <c r="RXW683" s="59"/>
      <c r="RXX683" s="60"/>
      <c r="RXY683" s="94"/>
      <c r="RXZ683" s="59"/>
      <c r="RYA683" s="60"/>
      <c r="RYB683" s="94"/>
      <c r="RYC683" s="59"/>
      <c r="RYD683" s="60"/>
      <c r="RYE683" s="94"/>
      <c r="RYF683" s="59"/>
      <c r="RYG683" s="60"/>
      <c r="RYH683" s="94"/>
      <c r="RYI683" s="59"/>
      <c r="RYJ683" s="60"/>
      <c r="RYK683" s="94"/>
      <c r="RYL683" s="59"/>
      <c r="RYM683" s="60"/>
      <c r="RYN683" s="94"/>
      <c r="RYO683" s="59"/>
      <c r="RYP683" s="60"/>
      <c r="RYQ683" s="94"/>
      <c r="RYR683" s="59"/>
      <c r="RYS683" s="60"/>
      <c r="RYT683" s="94"/>
      <c r="RYU683" s="59"/>
      <c r="RYV683" s="60"/>
      <c r="RYW683" s="94"/>
      <c r="RYX683" s="59"/>
      <c r="RYY683" s="60"/>
      <c r="RYZ683" s="94"/>
      <c r="RZA683" s="59"/>
      <c r="RZB683" s="60"/>
      <c r="RZC683" s="94"/>
      <c r="RZD683" s="59"/>
      <c r="RZE683" s="60"/>
      <c r="RZF683" s="94"/>
      <c r="RZG683" s="59"/>
      <c r="RZH683" s="60"/>
      <c r="RZI683" s="94"/>
      <c r="RZJ683" s="59"/>
      <c r="RZK683" s="60"/>
      <c r="RZL683" s="94"/>
      <c r="RZM683" s="59"/>
      <c r="RZN683" s="60"/>
      <c r="RZO683" s="94"/>
      <c r="RZP683" s="59"/>
      <c r="RZQ683" s="60"/>
      <c r="RZR683" s="94"/>
      <c r="RZS683" s="59"/>
      <c r="RZT683" s="60"/>
      <c r="RZU683" s="94"/>
      <c r="RZV683" s="59"/>
      <c r="RZW683" s="60"/>
      <c r="RZX683" s="94"/>
      <c r="RZY683" s="59"/>
      <c r="RZZ683" s="60"/>
      <c r="SAA683" s="94"/>
      <c r="SAB683" s="59"/>
      <c r="SAC683" s="60"/>
      <c r="SAD683" s="94"/>
      <c r="SAE683" s="59"/>
      <c r="SAF683" s="60"/>
      <c r="SAG683" s="94"/>
      <c r="SAH683" s="59"/>
      <c r="SAI683" s="60"/>
      <c r="SAJ683" s="94"/>
      <c r="SAK683" s="59"/>
      <c r="SAL683" s="60"/>
      <c r="SAM683" s="94"/>
      <c r="SAN683" s="59"/>
      <c r="SAO683" s="60"/>
      <c r="SAP683" s="94"/>
      <c r="SAQ683" s="59"/>
      <c r="SAR683" s="60"/>
      <c r="SAS683" s="94"/>
      <c r="SAT683" s="59"/>
      <c r="SAU683" s="60"/>
      <c r="SAV683" s="94"/>
      <c r="SAW683" s="59"/>
      <c r="SAX683" s="60"/>
      <c r="SAY683" s="94"/>
      <c r="SAZ683" s="59"/>
      <c r="SBA683" s="60"/>
      <c r="SBB683" s="94"/>
      <c r="SBC683" s="59"/>
      <c r="SBD683" s="60"/>
      <c r="SBE683" s="94"/>
      <c r="SBF683" s="59"/>
      <c r="SBG683" s="60"/>
      <c r="SBH683" s="94"/>
      <c r="SBI683" s="59"/>
      <c r="SBJ683" s="60"/>
      <c r="SBK683" s="94"/>
      <c r="SBL683" s="59"/>
      <c r="SBM683" s="60"/>
      <c r="SBN683" s="94"/>
      <c r="SBO683" s="59"/>
      <c r="SBP683" s="60"/>
      <c r="SBQ683" s="94"/>
      <c r="SBR683" s="59"/>
      <c r="SBS683" s="60"/>
      <c r="SBT683" s="94"/>
      <c r="SBU683" s="59"/>
      <c r="SBV683" s="60"/>
      <c r="SBW683" s="94"/>
      <c r="SBX683" s="59"/>
      <c r="SBY683" s="60"/>
      <c r="SBZ683" s="94"/>
      <c r="SCA683" s="59"/>
      <c r="SCB683" s="60"/>
      <c r="SCC683" s="94"/>
      <c r="SCD683" s="59"/>
      <c r="SCE683" s="60"/>
      <c r="SCF683" s="94"/>
      <c r="SCG683" s="59"/>
      <c r="SCH683" s="60"/>
      <c r="SCI683" s="94"/>
      <c r="SCJ683" s="59"/>
      <c r="SCK683" s="60"/>
      <c r="SCL683" s="94"/>
      <c r="SCM683" s="59"/>
      <c r="SCN683" s="60"/>
      <c r="SCO683" s="94"/>
      <c r="SCP683" s="59"/>
      <c r="SCQ683" s="60"/>
      <c r="SCR683" s="94"/>
      <c r="SCS683" s="59"/>
      <c r="SCT683" s="60"/>
      <c r="SCU683" s="94"/>
      <c r="SCV683" s="59"/>
      <c r="SCW683" s="60"/>
      <c r="SCX683" s="94"/>
      <c r="SCY683" s="59"/>
      <c r="SCZ683" s="60"/>
      <c r="SDA683" s="94"/>
      <c r="SDB683" s="59"/>
      <c r="SDC683" s="60"/>
      <c r="SDD683" s="94"/>
      <c r="SDE683" s="59"/>
      <c r="SDF683" s="60"/>
      <c r="SDG683" s="94"/>
      <c r="SDH683" s="59"/>
      <c r="SDI683" s="60"/>
      <c r="SDJ683" s="94"/>
      <c r="SDK683" s="59"/>
      <c r="SDL683" s="60"/>
      <c r="SDM683" s="94"/>
      <c r="SDN683" s="59"/>
      <c r="SDO683" s="60"/>
      <c r="SDP683" s="94"/>
      <c r="SDQ683" s="59"/>
      <c r="SDR683" s="60"/>
      <c r="SDS683" s="94"/>
      <c r="SDT683" s="59"/>
      <c r="SDU683" s="60"/>
      <c r="SDV683" s="94"/>
      <c r="SDW683" s="59"/>
      <c r="SDX683" s="60"/>
      <c r="SDY683" s="94"/>
      <c r="SDZ683" s="59"/>
      <c r="SEA683" s="60"/>
      <c r="SEB683" s="94"/>
      <c r="SEC683" s="59"/>
      <c r="SED683" s="60"/>
      <c r="SEE683" s="94"/>
      <c r="SEF683" s="59"/>
      <c r="SEG683" s="60"/>
      <c r="SEH683" s="94"/>
      <c r="SEI683" s="59"/>
      <c r="SEJ683" s="60"/>
      <c r="SEK683" s="94"/>
      <c r="SEL683" s="59"/>
      <c r="SEM683" s="60"/>
      <c r="SEN683" s="94"/>
      <c r="SEO683" s="59"/>
      <c r="SEP683" s="60"/>
      <c r="SEQ683" s="94"/>
      <c r="SER683" s="59"/>
      <c r="SES683" s="60"/>
      <c r="SET683" s="94"/>
      <c r="SEU683" s="59"/>
      <c r="SEV683" s="60"/>
      <c r="SEW683" s="94"/>
      <c r="SEX683" s="59"/>
      <c r="SEY683" s="60"/>
      <c r="SEZ683" s="94"/>
      <c r="SFA683" s="59"/>
      <c r="SFB683" s="60"/>
      <c r="SFC683" s="94"/>
      <c r="SFD683" s="59"/>
      <c r="SFE683" s="60"/>
      <c r="SFF683" s="94"/>
      <c r="SFG683" s="59"/>
      <c r="SFH683" s="60"/>
      <c r="SFI683" s="94"/>
      <c r="SFJ683" s="59"/>
      <c r="SFK683" s="60"/>
      <c r="SFL683" s="94"/>
      <c r="SFM683" s="59"/>
      <c r="SFN683" s="60"/>
      <c r="SFO683" s="94"/>
      <c r="SFP683" s="59"/>
      <c r="SFQ683" s="60"/>
      <c r="SFR683" s="94"/>
      <c r="SFS683" s="59"/>
      <c r="SFT683" s="60"/>
      <c r="SFU683" s="94"/>
      <c r="SFV683" s="59"/>
      <c r="SFW683" s="60"/>
      <c r="SFX683" s="94"/>
      <c r="SFY683" s="59"/>
      <c r="SFZ683" s="60"/>
      <c r="SGA683" s="94"/>
      <c r="SGB683" s="59"/>
      <c r="SGC683" s="60"/>
      <c r="SGD683" s="94"/>
      <c r="SGE683" s="59"/>
      <c r="SGF683" s="60"/>
      <c r="SGG683" s="94"/>
      <c r="SGH683" s="59"/>
      <c r="SGI683" s="60"/>
      <c r="SGJ683" s="94"/>
      <c r="SGK683" s="59"/>
      <c r="SGL683" s="60"/>
      <c r="SGM683" s="94"/>
      <c r="SGN683" s="59"/>
      <c r="SGO683" s="60"/>
      <c r="SGP683" s="94"/>
      <c r="SGQ683" s="59"/>
      <c r="SGR683" s="60"/>
      <c r="SGS683" s="94"/>
      <c r="SGT683" s="59"/>
      <c r="SGU683" s="60"/>
      <c r="SGV683" s="94"/>
      <c r="SGW683" s="59"/>
      <c r="SGX683" s="60"/>
      <c r="SGY683" s="94"/>
      <c r="SGZ683" s="59"/>
      <c r="SHA683" s="60"/>
      <c r="SHB683" s="94"/>
      <c r="SHC683" s="59"/>
      <c r="SHD683" s="60"/>
      <c r="SHE683" s="94"/>
      <c r="SHF683" s="59"/>
      <c r="SHG683" s="60"/>
      <c r="SHH683" s="94"/>
      <c r="SHI683" s="59"/>
      <c r="SHJ683" s="60"/>
      <c r="SHK683" s="94"/>
      <c r="SHL683" s="59"/>
      <c r="SHM683" s="60"/>
      <c r="SHN683" s="94"/>
      <c r="SHO683" s="59"/>
      <c r="SHP683" s="60"/>
      <c r="SHQ683" s="94"/>
      <c r="SHR683" s="59"/>
      <c r="SHS683" s="60"/>
      <c r="SHT683" s="94"/>
      <c r="SHU683" s="59"/>
      <c r="SHV683" s="60"/>
      <c r="SHW683" s="94"/>
      <c r="SHX683" s="59"/>
      <c r="SHY683" s="60"/>
      <c r="SHZ683" s="94"/>
      <c r="SIA683" s="59"/>
      <c r="SIB683" s="60"/>
      <c r="SIC683" s="94"/>
      <c r="SID683" s="59"/>
      <c r="SIE683" s="60"/>
      <c r="SIF683" s="94"/>
      <c r="SIG683" s="59"/>
      <c r="SIH683" s="60"/>
      <c r="SII683" s="94"/>
      <c r="SIJ683" s="59"/>
      <c r="SIK683" s="60"/>
      <c r="SIL683" s="94"/>
      <c r="SIM683" s="59"/>
      <c r="SIN683" s="60"/>
      <c r="SIO683" s="94"/>
      <c r="SIP683" s="59"/>
      <c r="SIQ683" s="60"/>
      <c r="SIR683" s="94"/>
      <c r="SIS683" s="59"/>
      <c r="SIT683" s="60"/>
      <c r="SIU683" s="94"/>
      <c r="SIV683" s="59"/>
      <c r="SIW683" s="60"/>
      <c r="SIX683" s="94"/>
      <c r="SIY683" s="59"/>
      <c r="SIZ683" s="60"/>
      <c r="SJA683" s="94"/>
      <c r="SJB683" s="59"/>
      <c r="SJC683" s="60"/>
      <c r="SJD683" s="94"/>
      <c r="SJE683" s="59"/>
      <c r="SJF683" s="60"/>
      <c r="SJG683" s="94"/>
      <c r="SJH683" s="59"/>
      <c r="SJI683" s="60"/>
      <c r="SJJ683" s="94"/>
      <c r="SJK683" s="59"/>
      <c r="SJL683" s="60"/>
      <c r="SJM683" s="94"/>
      <c r="SJN683" s="59"/>
      <c r="SJO683" s="60"/>
      <c r="SJP683" s="94"/>
      <c r="SJQ683" s="59"/>
      <c r="SJR683" s="60"/>
      <c r="SJS683" s="94"/>
      <c r="SJT683" s="59"/>
      <c r="SJU683" s="60"/>
      <c r="SJV683" s="94"/>
      <c r="SJW683" s="59"/>
      <c r="SJX683" s="60"/>
      <c r="SJY683" s="94"/>
      <c r="SJZ683" s="59"/>
      <c r="SKA683" s="60"/>
      <c r="SKB683" s="94"/>
      <c r="SKC683" s="59"/>
      <c r="SKD683" s="60"/>
      <c r="SKE683" s="94"/>
      <c r="SKF683" s="59"/>
      <c r="SKG683" s="60"/>
      <c r="SKH683" s="94"/>
      <c r="SKI683" s="59"/>
      <c r="SKJ683" s="60"/>
      <c r="SKK683" s="94"/>
      <c r="SKL683" s="59"/>
      <c r="SKM683" s="60"/>
      <c r="SKN683" s="94"/>
      <c r="SKO683" s="59"/>
      <c r="SKP683" s="60"/>
      <c r="SKQ683" s="94"/>
      <c r="SKR683" s="59"/>
      <c r="SKS683" s="60"/>
      <c r="SKT683" s="94"/>
      <c r="SKU683" s="59"/>
      <c r="SKV683" s="60"/>
      <c r="SKW683" s="94"/>
      <c r="SKX683" s="59"/>
      <c r="SKY683" s="60"/>
      <c r="SKZ683" s="94"/>
      <c r="SLA683" s="59"/>
      <c r="SLB683" s="60"/>
      <c r="SLC683" s="94"/>
      <c r="SLD683" s="59"/>
      <c r="SLE683" s="60"/>
      <c r="SLF683" s="94"/>
      <c r="SLG683" s="59"/>
      <c r="SLH683" s="60"/>
      <c r="SLI683" s="94"/>
      <c r="SLJ683" s="59"/>
      <c r="SLK683" s="60"/>
      <c r="SLL683" s="94"/>
      <c r="SLM683" s="59"/>
      <c r="SLN683" s="60"/>
      <c r="SLO683" s="94"/>
      <c r="SLP683" s="59"/>
      <c r="SLQ683" s="60"/>
      <c r="SLR683" s="94"/>
      <c r="SLS683" s="59"/>
      <c r="SLT683" s="60"/>
      <c r="SLU683" s="94"/>
      <c r="SLV683" s="59"/>
      <c r="SLW683" s="60"/>
      <c r="SLX683" s="94"/>
      <c r="SLY683" s="59"/>
      <c r="SLZ683" s="60"/>
      <c r="SMA683" s="94"/>
      <c r="SMB683" s="59"/>
      <c r="SMC683" s="60"/>
      <c r="SMD683" s="94"/>
      <c r="SME683" s="59"/>
      <c r="SMF683" s="60"/>
      <c r="SMG683" s="94"/>
      <c r="SMH683" s="59"/>
      <c r="SMI683" s="60"/>
      <c r="SMJ683" s="94"/>
      <c r="SMK683" s="59"/>
      <c r="SML683" s="60"/>
      <c r="SMM683" s="94"/>
      <c r="SMN683" s="59"/>
      <c r="SMO683" s="60"/>
      <c r="SMP683" s="94"/>
      <c r="SMQ683" s="59"/>
      <c r="SMR683" s="60"/>
      <c r="SMS683" s="94"/>
      <c r="SMT683" s="59"/>
      <c r="SMU683" s="60"/>
      <c r="SMV683" s="94"/>
      <c r="SMW683" s="59"/>
      <c r="SMX683" s="60"/>
      <c r="SMY683" s="94"/>
      <c r="SMZ683" s="59"/>
      <c r="SNA683" s="60"/>
      <c r="SNB683" s="94"/>
      <c r="SNC683" s="59"/>
      <c r="SND683" s="60"/>
      <c r="SNE683" s="94"/>
      <c r="SNF683" s="59"/>
      <c r="SNG683" s="60"/>
      <c r="SNH683" s="94"/>
      <c r="SNI683" s="59"/>
      <c r="SNJ683" s="60"/>
      <c r="SNK683" s="94"/>
      <c r="SNL683" s="59"/>
      <c r="SNM683" s="60"/>
      <c r="SNN683" s="94"/>
      <c r="SNO683" s="59"/>
      <c r="SNP683" s="60"/>
      <c r="SNQ683" s="94"/>
      <c r="SNR683" s="59"/>
      <c r="SNS683" s="60"/>
      <c r="SNT683" s="94"/>
      <c r="SNU683" s="59"/>
      <c r="SNV683" s="60"/>
      <c r="SNW683" s="94"/>
      <c r="SNX683" s="59"/>
      <c r="SNY683" s="60"/>
      <c r="SNZ683" s="94"/>
      <c r="SOA683" s="59"/>
      <c r="SOB683" s="60"/>
      <c r="SOC683" s="94"/>
      <c r="SOD683" s="59"/>
      <c r="SOE683" s="60"/>
      <c r="SOF683" s="94"/>
      <c r="SOG683" s="59"/>
      <c r="SOH683" s="60"/>
      <c r="SOI683" s="94"/>
      <c r="SOJ683" s="59"/>
      <c r="SOK683" s="60"/>
      <c r="SOL683" s="94"/>
      <c r="SOM683" s="59"/>
      <c r="SON683" s="60"/>
      <c r="SOO683" s="94"/>
      <c r="SOP683" s="59"/>
      <c r="SOQ683" s="60"/>
      <c r="SOR683" s="94"/>
      <c r="SOS683" s="59"/>
      <c r="SOT683" s="60"/>
      <c r="SOU683" s="94"/>
      <c r="SOV683" s="59"/>
      <c r="SOW683" s="60"/>
      <c r="SOX683" s="94"/>
      <c r="SOY683" s="59"/>
      <c r="SOZ683" s="60"/>
      <c r="SPA683" s="94"/>
      <c r="SPB683" s="59"/>
      <c r="SPC683" s="60"/>
      <c r="SPD683" s="94"/>
      <c r="SPE683" s="59"/>
      <c r="SPF683" s="60"/>
      <c r="SPG683" s="94"/>
      <c r="SPH683" s="59"/>
      <c r="SPI683" s="60"/>
      <c r="SPJ683" s="94"/>
      <c r="SPK683" s="59"/>
      <c r="SPL683" s="60"/>
      <c r="SPM683" s="94"/>
      <c r="SPN683" s="59"/>
      <c r="SPO683" s="60"/>
      <c r="SPP683" s="94"/>
      <c r="SPQ683" s="59"/>
      <c r="SPR683" s="60"/>
      <c r="SPS683" s="94"/>
      <c r="SPT683" s="59"/>
      <c r="SPU683" s="60"/>
      <c r="SPV683" s="94"/>
      <c r="SPW683" s="59"/>
      <c r="SPX683" s="60"/>
      <c r="SPY683" s="94"/>
      <c r="SPZ683" s="59"/>
      <c r="SQA683" s="60"/>
      <c r="SQB683" s="94"/>
      <c r="SQC683" s="59"/>
      <c r="SQD683" s="60"/>
      <c r="SQE683" s="94"/>
      <c r="SQF683" s="59"/>
      <c r="SQG683" s="60"/>
      <c r="SQH683" s="94"/>
      <c r="SQI683" s="59"/>
      <c r="SQJ683" s="60"/>
      <c r="SQK683" s="94"/>
      <c r="SQL683" s="59"/>
      <c r="SQM683" s="60"/>
      <c r="SQN683" s="94"/>
      <c r="SQO683" s="59"/>
      <c r="SQP683" s="60"/>
      <c r="SQQ683" s="94"/>
      <c r="SQR683" s="59"/>
      <c r="SQS683" s="60"/>
      <c r="SQT683" s="94"/>
      <c r="SQU683" s="59"/>
      <c r="SQV683" s="60"/>
      <c r="SQW683" s="94"/>
      <c r="SQX683" s="59"/>
      <c r="SQY683" s="60"/>
      <c r="SQZ683" s="94"/>
      <c r="SRA683" s="59"/>
      <c r="SRB683" s="60"/>
      <c r="SRC683" s="94"/>
      <c r="SRD683" s="59"/>
      <c r="SRE683" s="60"/>
      <c r="SRF683" s="94"/>
      <c r="SRG683" s="59"/>
      <c r="SRH683" s="60"/>
      <c r="SRI683" s="94"/>
      <c r="SRJ683" s="59"/>
      <c r="SRK683" s="60"/>
      <c r="SRL683" s="94"/>
      <c r="SRM683" s="59"/>
      <c r="SRN683" s="60"/>
      <c r="SRO683" s="94"/>
      <c r="SRP683" s="59"/>
      <c r="SRQ683" s="60"/>
      <c r="SRR683" s="94"/>
      <c r="SRS683" s="59"/>
      <c r="SRT683" s="60"/>
      <c r="SRU683" s="94"/>
      <c r="SRV683" s="59"/>
      <c r="SRW683" s="60"/>
      <c r="SRX683" s="94"/>
      <c r="SRY683" s="59"/>
      <c r="SRZ683" s="60"/>
      <c r="SSA683" s="94"/>
      <c r="SSB683" s="59"/>
      <c r="SSC683" s="60"/>
      <c r="SSD683" s="94"/>
      <c r="SSE683" s="59"/>
      <c r="SSF683" s="60"/>
      <c r="SSG683" s="94"/>
      <c r="SSH683" s="59"/>
      <c r="SSI683" s="60"/>
      <c r="SSJ683" s="94"/>
      <c r="SSK683" s="59"/>
      <c r="SSL683" s="60"/>
      <c r="SSM683" s="94"/>
      <c r="SSN683" s="59"/>
      <c r="SSO683" s="60"/>
      <c r="SSP683" s="94"/>
      <c r="SSQ683" s="59"/>
      <c r="SSR683" s="60"/>
      <c r="SSS683" s="94"/>
      <c r="SST683" s="59"/>
      <c r="SSU683" s="60"/>
      <c r="SSV683" s="94"/>
      <c r="SSW683" s="59"/>
      <c r="SSX683" s="60"/>
      <c r="SSY683" s="94"/>
      <c r="SSZ683" s="59"/>
      <c r="STA683" s="60"/>
      <c r="STB683" s="94"/>
      <c r="STC683" s="59"/>
      <c r="STD683" s="60"/>
      <c r="STE683" s="94"/>
      <c r="STF683" s="59"/>
      <c r="STG683" s="60"/>
      <c r="STH683" s="94"/>
      <c r="STI683" s="59"/>
      <c r="STJ683" s="60"/>
      <c r="STK683" s="94"/>
      <c r="STL683" s="59"/>
      <c r="STM683" s="60"/>
      <c r="STN683" s="94"/>
      <c r="STO683" s="59"/>
      <c r="STP683" s="60"/>
      <c r="STQ683" s="94"/>
      <c r="STR683" s="59"/>
      <c r="STS683" s="60"/>
      <c r="STT683" s="94"/>
      <c r="STU683" s="59"/>
      <c r="STV683" s="60"/>
      <c r="STW683" s="94"/>
      <c r="STX683" s="59"/>
      <c r="STY683" s="60"/>
      <c r="STZ683" s="94"/>
      <c r="SUA683" s="59"/>
      <c r="SUB683" s="60"/>
      <c r="SUC683" s="94"/>
      <c r="SUD683" s="59"/>
      <c r="SUE683" s="60"/>
      <c r="SUF683" s="94"/>
      <c r="SUG683" s="59"/>
      <c r="SUH683" s="60"/>
      <c r="SUI683" s="94"/>
      <c r="SUJ683" s="59"/>
      <c r="SUK683" s="60"/>
      <c r="SUL683" s="94"/>
      <c r="SUM683" s="59"/>
      <c r="SUN683" s="60"/>
      <c r="SUO683" s="94"/>
      <c r="SUP683" s="59"/>
      <c r="SUQ683" s="60"/>
      <c r="SUR683" s="94"/>
      <c r="SUS683" s="59"/>
      <c r="SUT683" s="60"/>
      <c r="SUU683" s="94"/>
      <c r="SUV683" s="59"/>
      <c r="SUW683" s="60"/>
      <c r="SUX683" s="94"/>
      <c r="SUY683" s="59"/>
      <c r="SUZ683" s="60"/>
      <c r="SVA683" s="94"/>
      <c r="SVB683" s="59"/>
      <c r="SVC683" s="60"/>
      <c r="SVD683" s="94"/>
      <c r="SVE683" s="59"/>
      <c r="SVF683" s="60"/>
      <c r="SVG683" s="94"/>
      <c r="SVH683" s="59"/>
      <c r="SVI683" s="60"/>
      <c r="SVJ683" s="94"/>
      <c r="SVK683" s="59"/>
      <c r="SVL683" s="60"/>
      <c r="SVM683" s="94"/>
      <c r="SVN683" s="59"/>
      <c r="SVO683" s="60"/>
      <c r="SVP683" s="94"/>
      <c r="SVQ683" s="59"/>
      <c r="SVR683" s="60"/>
      <c r="SVS683" s="94"/>
      <c r="SVT683" s="59"/>
      <c r="SVU683" s="60"/>
      <c r="SVV683" s="94"/>
      <c r="SVW683" s="59"/>
      <c r="SVX683" s="60"/>
      <c r="SVY683" s="94"/>
      <c r="SVZ683" s="59"/>
      <c r="SWA683" s="60"/>
      <c r="SWB683" s="94"/>
      <c r="SWC683" s="59"/>
      <c r="SWD683" s="60"/>
      <c r="SWE683" s="94"/>
      <c r="SWF683" s="59"/>
      <c r="SWG683" s="60"/>
      <c r="SWH683" s="94"/>
      <c r="SWI683" s="59"/>
      <c r="SWJ683" s="60"/>
      <c r="SWK683" s="94"/>
      <c r="SWL683" s="59"/>
      <c r="SWM683" s="60"/>
      <c r="SWN683" s="94"/>
      <c r="SWO683" s="59"/>
      <c r="SWP683" s="60"/>
      <c r="SWQ683" s="94"/>
      <c r="SWR683" s="59"/>
      <c r="SWS683" s="60"/>
      <c r="SWT683" s="94"/>
      <c r="SWU683" s="59"/>
      <c r="SWV683" s="60"/>
      <c r="SWW683" s="94"/>
      <c r="SWX683" s="59"/>
      <c r="SWY683" s="60"/>
      <c r="SWZ683" s="94"/>
      <c r="SXA683" s="59"/>
      <c r="SXB683" s="60"/>
      <c r="SXC683" s="94"/>
      <c r="SXD683" s="59"/>
      <c r="SXE683" s="60"/>
      <c r="SXF683" s="94"/>
      <c r="SXG683" s="59"/>
      <c r="SXH683" s="60"/>
      <c r="SXI683" s="94"/>
      <c r="SXJ683" s="59"/>
      <c r="SXK683" s="60"/>
      <c r="SXL683" s="94"/>
      <c r="SXM683" s="59"/>
      <c r="SXN683" s="60"/>
      <c r="SXO683" s="94"/>
      <c r="SXP683" s="59"/>
      <c r="SXQ683" s="60"/>
      <c r="SXR683" s="94"/>
      <c r="SXS683" s="59"/>
      <c r="SXT683" s="60"/>
      <c r="SXU683" s="94"/>
      <c r="SXV683" s="59"/>
      <c r="SXW683" s="60"/>
      <c r="SXX683" s="94"/>
      <c r="SXY683" s="59"/>
      <c r="SXZ683" s="60"/>
      <c r="SYA683" s="94"/>
      <c r="SYB683" s="59"/>
      <c r="SYC683" s="60"/>
      <c r="SYD683" s="94"/>
      <c r="SYE683" s="59"/>
      <c r="SYF683" s="60"/>
      <c r="SYG683" s="94"/>
      <c r="SYH683" s="59"/>
      <c r="SYI683" s="60"/>
      <c r="SYJ683" s="94"/>
      <c r="SYK683" s="59"/>
      <c r="SYL683" s="60"/>
      <c r="SYM683" s="94"/>
      <c r="SYN683" s="59"/>
      <c r="SYO683" s="60"/>
      <c r="SYP683" s="94"/>
      <c r="SYQ683" s="59"/>
      <c r="SYR683" s="60"/>
      <c r="SYS683" s="94"/>
      <c r="SYT683" s="59"/>
      <c r="SYU683" s="60"/>
      <c r="SYV683" s="94"/>
      <c r="SYW683" s="59"/>
      <c r="SYX683" s="60"/>
      <c r="SYY683" s="94"/>
      <c r="SYZ683" s="59"/>
      <c r="SZA683" s="60"/>
      <c r="SZB683" s="94"/>
      <c r="SZC683" s="59"/>
      <c r="SZD683" s="60"/>
      <c r="SZE683" s="94"/>
      <c r="SZF683" s="59"/>
      <c r="SZG683" s="60"/>
      <c r="SZH683" s="94"/>
      <c r="SZI683" s="59"/>
      <c r="SZJ683" s="60"/>
      <c r="SZK683" s="94"/>
      <c r="SZL683" s="59"/>
      <c r="SZM683" s="60"/>
      <c r="SZN683" s="94"/>
      <c r="SZO683" s="59"/>
      <c r="SZP683" s="60"/>
      <c r="SZQ683" s="94"/>
      <c r="SZR683" s="59"/>
      <c r="SZS683" s="60"/>
      <c r="SZT683" s="94"/>
      <c r="SZU683" s="59"/>
      <c r="SZV683" s="60"/>
      <c r="SZW683" s="94"/>
      <c r="SZX683" s="59"/>
      <c r="SZY683" s="60"/>
      <c r="SZZ683" s="94"/>
      <c r="TAA683" s="59"/>
      <c r="TAB683" s="60"/>
      <c r="TAC683" s="94"/>
      <c r="TAD683" s="59"/>
      <c r="TAE683" s="60"/>
      <c r="TAF683" s="94"/>
      <c r="TAG683" s="59"/>
      <c r="TAH683" s="60"/>
      <c r="TAI683" s="94"/>
      <c r="TAJ683" s="59"/>
      <c r="TAK683" s="60"/>
      <c r="TAL683" s="94"/>
      <c r="TAM683" s="59"/>
      <c r="TAN683" s="60"/>
      <c r="TAO683" s="94"/>
      <c r="TAP683" s="59"/>
      <c r="TAQ683" s="60"/>
      <c r="TAR683" s="94"/>
      <c r="TAS683" s="59"/>
      <c r="TAT683" s="60"/>
      <c r="TAU683" s="94"/>
      <c r="TAV683" s="59"/>
      <c r="TAW683" s="60"/>
      <c r="TAX683" s="94"/>
      <c r="TAY683" s="59"/>
      <c r="TAZ683" s="60"/>
      <c r="TBA683" s="94"/>
      <c r="TBB683" s="59"/>
      <c r="TBC683" s="60"/>
      <c r="TBD683" s="94"/>
      <c r="TBE683" s="59"/>
      <c r="TBF683" s="60"/>
      <c r="TBG683" s="94"/>
      <c r="TBH683" s="59"/>
      <c r="TBI683" s="60"/>
      <c r="TBJ683" s="94"/>
      <c r="TBK683" s="59"/>
      <c r="TBL683" s="60"/>
      <c r="TBM683" s="94"/>
      <c r="TBN683" s="59"/>
      <c r="TBO683" s="60"/>
      <c r="TBP683" s="94"/>
      <c r="TBQ683" s="59"/>
      <c r="TBR683" s="60"/>
      <c r="TBS683" s="94"/>
      <c r="TBT683" s="59"/>
      <c r="TBU683" s="60"/>
      <c r="TBV683" s="94"/>
      <c r="TBW683" s="59"/>
      <c r="TBX683" s="60"/>
      <c r="TBY683" s="94"/>
      <c r="TBZ683" s="59"/>
      <c r="TCA683" s="60"/>
      <c r="TCB683" s="94"/>
      <c r="TCC683" s="59"/>
      <c r="TCD683" s="60"/>
      <c r="TCE683" s="94"/>
      <c r="TCF683" s="59"/>
      <c r="TCG683" s="60"/>
      <c r="TCH683" s="94"/>
      <c r="TCI683" s="59"/>
      <c r="TCJ683" s="60"/>
      <c r="TCK683" s="94"/>
      <c r="TCL683" s="59"/>
      <c r="TCM683" s="60"/>
      <c r="TCN683" s="94"/>
      <c r="TCO683" s="59"/>
      <c r="TCP683" s="60"/>
      <c r="TCQ683" s="94"/>
      <c r="TCR683" s="59"/>
      <c r="TCS683" s="60"/>
      <c r="TCT683" s="94"/>
      <c r="TCU683" s="59"/>
      <c r="TCV683" s="60"/>
      <c r="TCW683" s="94"/>
      <c r="TCX683" s="59"/>
      <c r="TCY683" s="60"/>
      <c r="TCZ683" s="94"/>
      <c r="TDA683" s="59"/>
      <c r="TDB683" s="60"/>
      <c r="TDC683" s="94"/>
      <c r="TDD683" s="59"/>
      <c r="TDE683" s="60"/>
      <c r="TDF683" s="94"/>
      <c r="TDG683" s="59"/>
      <c r="TDH683" s="60"/>
      <c r="TDI683" s="94"/>
      <c r="TDJ683" s="59"/>
      <c r="TDK683" s="60"/>
      <c r="TDL683" s="94"/>
      <c r="TDM683" s="59"/>
      <c r="TDN683" s="60"/>
      <c r="TDO683" s="94"/>
      <c r="TDP683" s="59"/>
      <c r="TDQ683" s="60"/>
      <c r="TDR683" s="94"/>
      <c r="TDS683" s="59"/>
      <c r="TDT683" s="60"/>
      <c r="TDU683" s="94"/>
      <c r="TDV683" s="59"/>
      <c r="TDW683" s="60"/>
      <c r="TDX683" s="94"/>
      <c r="TDY683" s="59"/>
      <c r="TDZ683" s="60"/>
      <c r="TEA683" s="94"/>
      <c r="TEB683" s="59"/>
      <c r="TEC683" s="60"/>
      <c r="TED683" s="94"/>
      <c r="TEE683" s="59"/>
      <c r="TEF683" s="60"/>
      <c r="TEG683" s="94"/>
      <c r="TEH683" s="59"/>
      <c r="TEI683" s="60"/>
      <c r="TEJ683" s="94"/>
      <c r="TEK683" s="59"/>
      <c r="TEL683" s="60"/>
      <c r="TEM683" s="94"/>
      <c r="TEN683" s="59"/>
      <c r="TEO683" s="60"/>
      <c r="TEP683" s="94"/>
      <c r="TEQ683" s="59"/>
      <c r="TER683" s="60"/>
      <c r="TES683" s="94"/>
      <c r="TET683" s="59"/>
      <c r="TEU683" s="60"/>
      <c r="TEV683" s="94"/>
      <c r="TEW683" s="59"/>
      <c r="TEX683" s="60"/>
      <c r="TEY683" s="94"/>
      <c r="TEZ683" s="59"/>
      <c r="TFA683" s="60"/>
      <c r="TFB683" s="94"/>
      <c r="TFC683" s="59"/>
      <c r="TFD683" s="60"/>
      <c r="TFE683" s="94"/>
      <c r="TFF683" s="59"/>
      <c r="TFG683" s="60"/>
      <c r="TFH683" s="94"/>
      <c r="TFI683" s="59"/>
      <c r="TFJ683" s="60"/>
      <c r="TFK683" s="94"/>
      <c r="TFL683" s="59"/>
      <c r="TFM683" s="60"/>
      <c r="TFN683" s="94"/>
      <c r="TFO683" s="59"/>
      <c r="TFP683" s="60"/>
      <c r="TFQ683" s="94"/>
      <c r="TFR683" s="59"/>
      <c r="TFS683" s="60"/>
      <c r="TFT683" s="94"/>
      <c r="TFU683" s="59"/>
      <c r="TFV683" s="60"/>
      <c r="TFW683" s="94"/>
      <c r="TFX683" s="59"/>
      <c r="TFY683" s="60"/>
      <c r="TFZ683" s="94"/>
      <c r="TGA683" s="59"/>
      <c r="TGB683" s="60"/>
      <c r="TGC683" s="94"/>
      <c r="TGD683" s="59"/>
      <c r="TGE683" s="60"/>
      <c r="TGF683" s="94"/>
      <c r="TGG683" s="59"/>
      <c r="TGH683" s="60"/>
      <c r="TGI683" s="94"/>
      <c r="TGJ683" s="59"/>
      <c r="TGK683" s="60"/>
      <c r="TGL683" s="94"/>
      <c r="TGM683" s="59"/>
      <c r="TGN683" s="60"/>
      <c r="TGO683" s="94"/>
      <c r="TGP683" s="59"/>
      <c r="TGQ683" s="60"/>
      <c r="TGR683" s="94"/>
      <c r="TGS683" s="59"/>
      <c r="TGT683" s="60"/>
      <c r="TGU683" s="94"/>
      <c r="TGV683" s="59"/>
      <c r="TGW683" s="60"/>
      <c r="TGX683" s="94"/>
      <c r="TGY683" s="59"/>
      <c r="TGZ683" s="60"/>
      <c r="THA683" s="94"/>
      <c r="THB683" s="59"/>
      <c r="THC683" s="60"/>
      <c r="THD683" s="94"/>
      <c r="THE683" s="59"/>
      <c r="THF683" s="60"/>
      <c r="THG683" s="94"/>
      <c r="THH683" s="59"/>
      <c r="THI683" s="60"/>
      <c r="THJ683" s="94"/>
      <c r="THK683" s="59"/>
      <c r="THL683" s="60"/>
      <c r="THM683" s="94"/>
      <c r="THN683" s="59"/>
      <c r="THO683" s="60"/>
      <c r="THP683" s="94"/>
      <c r="THQ683" s="59"/>
      <c r="THR683" s="60"/>
      <c r="THS683" s="94"/>
      <c r="THT683" s="59"/>
      <c r="THU683" s="60"/>
      <c r="THV683" s="94"/>
      <c r="THW683" s="59"/>
      <c r="THX683" s="60"/>
      <c r="THY683" s="94"/>
      <c r="THZ683" s="59"/>
      <c r="TIA683" s="60"/>
      <c r="TIB683" s="94"/>
      <c r="TIC683" s="59"/>
      <c r="TID683" s="60"/>
      <c r="TIE683" s="94"/>
      <c r="TIF683" s="59"/>
      <c r="TIG683" s="60"/>
      <c r="TIH683" s="94"/>
      <c r="TII683" s="59"/>
      <c r="TIJ683" s="60"/>
      <c r="TIK683" s="94"/>
      <c r="TIL683" s="59"/>
      <c r="TIM683" s="60"/>
      <c r="TIN683" s="94"/>
      <c r="TIO683" s="59"/>
      <c r="TIP683" s="60"/>
      <c r="TIQ683" s="94"/>
      <c r="TIR683" s="59"/>
      <c r="TIS683" s="60"/>
      <c r="TIT683" s="94"/>
      <c r="TIU683" s="59"/>
      <c r="TIV683" s="60"/>
      <c r="TIW683" s="94"/>
      <c r="TIX683" s="59"/>
      <c r="TIY683" s="60"/>
      <c r="TIZ683" s="94"/>
      <c r="TJA683" s="59"/>
      <c r="TJB683" s="60"/>
      <c r="TJC683" s="94"/>
      <c r="TJD683" s="59"/>
      <c r="TJE683" s="60"/>
      <c r="TJF683" s="94"/>
      <c r="TJG683" s="59"/>
      <c r="TJH683" s="60"/>
      <c r="TJI683" s="94"/>
      <c r="TJJ683" s="59"/>
      <c r="TJK683" s="60"/>
      <c r="TJL683" s="94"/>
      <c r="TJM683" s="59"/>
      <c r="TJN683" s="60"/>
      <c r="TJO683" s="94"/>
      <c r="TJP683" s="59"/>
      <c r="TJQ683" s="60"/>
      <c r="TJR683" s="94"/>
      <c r="TJS683" s="59"/>
      <c r="TJT683" s="60"/>
      <c r="TJU683" s="94"/>
      <c r="TJV683" s="59"/>
      <c r="TJW683" s="60"/>
      <c r="TJX683" s="94"/>
      <c r="TJY683" s="59"/>
      <c r="TJZ683" s="60"/>
      <c r="TKA683" s="94"/>
      <c r="TKB683" s="59"/>
      <c r="TKC683" s="60"/>
      <c r="TKD683" s="94"/>
      <c r="TKE683" s="59"/>
      <c r="TKF683" s="60"/>
      <c r="TKG683" s="94"/>
      <c r="TKH683" s="59"/>
      <c r="TKI683" s="60"/>
      <c r="TKJ683" s="94"/>
      <c r="TKK683" s="59"/>
      <c r="TKL683" s="60"/>
      <c r="TKM683" s="94"/>
      <c r="TKN683" s="59"/>
      <c r="TKO683" s="60"/>
      <c r="TKP683" s="94"/>
      <c r="TKQ683" s="59"/>
      <c r="TKR683" s="60"/>
      <c r="TKS683" s="94"/>
      <c r="TKT683" s="59"/>
      <c r="TKU683" s="60"/>
      <c r="TKV683" s="94"/>
      <c r="TKW683" s="59"/>
      <c r="TKX683" s="60"/>
      <c r="TKY683" s="94"/>
      <c r="TKZ683" s="59"/>
      <c r="TLA683" s="60"/>
      <c r="TLB683" s="94"/>
      <c r="TLC683" s="59"/>
      <c r="TLD683" s="60"/>
      <c r="TLE683" s="94"/>
      <c r="TLF683" s="59"/>
      <c r="TLG683" s="60"/>
      <c r="TLH683" s="94"/>
      <c r="TLI683" s="59"/>
      <c r="TLJ683" s="60"/>
      <c r="TLK683" s="94"/>
      <c r="TLL683" s="59"/>
      <c r="TLM683" s="60"/>
      <c r="TLN683" s="94"/>
      <c r="TLO683" s="59"/>
      <c r="TLP683" s="60"/>
      <c r="TLQ683" s="94"/>
      <c r="TLR683" s="59"/>
      <c r="TLS683" s="60"/>
      <c r="TLT683" s="94"/>
      <c r="TLU683" s="59"/>
      <c r="TLV683" s="60"/>
      <c r="TLW683" s="94"/>
      <c r="TLX683" s="59"/>
      <c r="TLY683" s="60"/>
      <c r="TLZ683" s="94"/>
      <c r="TMA683" s="59"/>
      <c r="TMB683" s="60"/>
      <c r="TMC683" s="94"/>
      <c r="TMD683" s="59"/>
      <c r="TME683" s="60"/>
      <c r="TMF683" s="94"/>
      <c r="TMG683" s="59"/>
      <c r="TMH683" s="60"/>
      <c r="TMI683" s="94"/>
      <c r="TMJ683" s="59"/>
      <c r="TMK683" s="60"/>
      <c r="TML683" s="94"/>
      <c r="TMM683" s="59"/>
      <c r="TMN683" s="60"/>
      <c r="TMO683" s="94"/>
      <c r="TMP683" s="59"/>
      <c r="TMQ683" s="60"/>
      <c r="TMR683" s="94"/>
      <c r="TMS683" s="59"/>
      <c r="TMT683" s="60"/>
      <c r="TMU683" s="94"/>
      <c r="TMV683" s="59"/>
      <c r="TMW683" s="60"/>
      <c r="TMX683" s="94"/>
      <c r="TMY683" s="59"/>
      <c r="TMZ683" s="60"/>
      <c r="TNA683" s="94"/>
      <c r="TNB683" s="59"/>
      <c r="TNC683" s="60"/>
      <c r="TND683" s="94"/>
      <c r="TNE683" s="59"/>
      <c r="TNF683" s="60"/>
      <c r="TNG683" s="94"/>
      <c r="TNH683" s="59"/>
      <c r="TNI683" s="60"/>
      <c r="TNJ683" s="94"/>
      <c r="TNK683" s="59"/>
      <c r="TNL683" s="60"/>
      <c r="TNM683" s="94"/>
      <c r="TNN683" s="59"/>
      <c r="TNO683" s="60"/>
      <c r="TNP683" s="94"/>
      <c r="TNQ683" s="59"/>
      <c r="TNR683" s="60"/>
      <c r="TNS683" s="94"/>
      <c r="TNT683" s="59"/>
      <c r="TNU683" s="60"/>
      <c r="TNV683" s="94"/>
      <c r="TNW683" s="59"/>
      <c r="TNX683" s="60"/>
      <c r="TNY683" s="94"/>
      <c r="TNZ683" s="59"/>
      <c r="TOA683" s="60"/>
      <c r="TOB683" s="94"/>
      <c r="TOC683" s="59"/>
      <c r="TOD683" s="60"/>
      <c r="TOE683" s="94"/>
      <c r="TOF683" s="59"/>
      <c r="TOG683" s="60"/>
      <c r="TOH683" s="94"/>
      <c r="TOI683" s="59"/>
      <c r="TOJ683" s="60"/>
      <c r="TOK683" s="94"/>
      <c r="TOL683" s="59"/>
      <c r="TOM683" s="60"/>
      <c r="TON683" s="94"/>
      <c r="TOO683" s="59"/>
      <c r="TOP683" s="60"/>
      <c r="TOQ683" s="94"/>
      <c r="TOR683" s="59"/>
      <c r="TOS683" s="60"/>
      <c r="TOT683" s="94"/>
      <c r="TOU683" s="59"/>
      <c r="TOV683" s="60"/>
      <c r="TOW683" s="94"/>
      <c r="TOX683" s="59"/>
      <c r="TOY683" s="60"/>
      <c r="TOZ683" s="94"/>
      <c r="TPA683" s="59"/>
      <c r="TPB683" s="60"/>
      <c r="TPC683" s="94"/>
      <c r="TPD683" s="59"/>
      <c r="TPE683" s="60"/>
      <c r="TPF683" s="94"/>
      <c r="TPG683" s="59"/>
      <c r="TPH683" s="60"/>
      <c r="TPI683" s="94"/>
      <c r="TPJ683" s="59"/>
      <c r="TPK683" s="60"/>
      <c r="TPL683" s="94"/>
      <c r="TPM683" s="59"/>
      <c r="TPN683" s="60"/>
      <c r="TPO683" s="94"/>
      <c r="TPP683" s="59"/>
      <c r="TPQ683" s="60"/>
      <c r="TPR683" s="94"/>
      <c r="TPS683" s="59"/>
      <c r="TPT683" s="60"/>
      <c r="TPU683" s="94"/>
      <c r="TPV683" s="59"/>
      <c r="TPW683" s="60"/>
      <c r="TPX683" s="94"/>
      <c r="TPY683" s="59"/>
      <c r="TPZ683" s="60"/>
      <c r="TQA683" s="94"/>
      <c r="TQB683" s="59"/>
      <c r="TQC683" s="60"/>
      <c r="TQD683" s="94"/>
      <c r="TQE683" s="59"/>
      <c r="TQF683" s="60"/>
      <c r="TQG683" s="94"/>
      <c r="TQH683" s="59"/>
      <c r="TQI683" s="60"/>
      <c r="TQJ683" s="94"/>
      <c r="TQK683" s="59"/>
      <c r="TQL683" s="60"/>
      <c r="TQM683" s="94"/>
      <c r="TQN683" s="59"/>
      <c r="TQO683" s="60"/>
      <c r="TQP683" s="94"/>
      <c r="TQQ683" s="59"/>
      <c r="TQR683" s="60"/>
      <c r="TQS683" s="94"/>
      <c r="TQT683" s="59"/>
      <c r="TQU683" s="60"/>
      <c r="TQV683" s="94"/>
      <c r="TQW683" s="59"/>
      <c r="TQX683" s="60"/>
      <c r="TQY683" s="94"/>
      <c r="TQZ683" s="59"/>
      <c r="TRA683" s="60"/>
      <c r="TRB683" s="94"/>
      <c r="TRC683" s="59"/>
      <c r="TRD683" s="60"/>
      <c r="TRE683" s="94"/>
      <c r="TRF683" s="59"/>
      <c r="TRG683" s="60"/>
      <c r="TRH683" s="94"/>
      <c r="TRI683" s="59"/>
      <c r="TRJ683" s="60"/>
      <c r="TRK683" s="94"/>
      <c r="TRL683" s="59"/>
      <c r="TRM683" s="60"/>
      <c r="TRN683" s="94"/>
      <c r="TRO683" s="59"/>
      <c r="TRP683" s="60"/>
      <c r="TRQ683" s="94"/>
      <c r="TRR683" s="59"/>
      <c r="TRS683" s="60"/>
      <c r="TRT683" s="94"/>
      <c r="TRU683" s="59"/>
      <c r="TRV683" s="60"/>
      <c r="TRW683" s="94"/>
      <c r="TRX683" s="59"/>
      <c r="TRY683" s="60"/>
      <c r="TRZ683" s="94"/>
      <c r="TSA683" s="59"/>
      <c r="TSB683" s="60"/>
      <c r="TSC683" s="94"/>
      <c r="TSD683" s="59"/>
      <c r="TSE683" s="60"/>
      <c r="TSF683" s="94"/>
      <c r="TSG683" s="59"/>
      <c r="TSH683" s="60"/>
      <c r="TSI683" s="94"/>
      <c r="TSJ683" s="59"/>
      <c r="TSK683" s="60"/>
      <c r="TSL683" s="94"/>
      <c r="TSM683" s="59"/>
      <c r="TSN683" s="60"/>
      <c r="TSO683" s="94"/>
      <c r="TSP683" s="59"/>
      <c r="TSQ683" s="60"/>
      <c r="TSR683" s="94"/>
      <c r="TSS683" s="59"/>
      <c r="TST683" s="60"/>
      <c r="TSU683" s="94"/>
      <c r="TSV683" s="59"/>
      <c r="TSW683" s="60"/>
      <c r="TSX683" s="94"/>
      <c r="TSY683" s="59"/>
      <c r="TSZ683" s="60"/>
      <c r="TTA683" s="94"/>
      <c r="TTB683" s="59"/>
      <c r="TTC683" s="60"/>
      <c r="TTD683" s="94"/>
      <c r="TTE683" s="59"/>
      <c r="TTF683" s="60"/>
      <c r="TTG683" s="94"/>
      <c r="TTH683" s="59"/>
      <c r="TTI683" s="60"/>
      <c r="TTJ683" s="94"/>
      <c r="TTK683" s="59"/>
      <c r="TTL683" s="60"/>
      <c r="TTM683" s="94"/>
      <c r="TTN683" s="59"/>
      <c r="TTO683" s="60"/>
      <c r="TTP683" s="94"/>
      <c r="TTQ683" s="59"/>
      <c r="TTR683" s="60"/>
      <c r="TTS683" s="94"/>
      <c r="TTT683" s="59"/>
      <c r="TTU683" s="60"/>
      <c r="TTV683" s="94"/>
      <c r="TTW683" s="59"/>
      <c r="TTX683" s="60"/>
      <c r="TTY683" s="94"/>
      <c r="TTZ683" s="59"/>
      <c r="TUA683" s="60"/>
      <c r="TUB683" s="94"/>
      <c r="TUC683" s="59"/>
      <c r="TUD683" s="60"/>
      <c r="TUE683" s="94"/>
      <c r="TUF683" s="59"/>
      <c r="TUG683" s="60"/>
      <c r="TUH683" s="94"/>
      <c r="TUI683" s="59"/>
      <c r="TUJ683" s="60"/>
      <c r="TUK683" s="94"/>
      <c r="TUL683" s="59"/>
      <c r="TUM683" s="60"/>
      <c r="TUN683" s="94"/>
      <c r="TUO683" s="59"/>
      <c r="TUP683" s="60"/>
      <c r="TUQ683" s="94"/>
      <c r="TUR683" s="59"/>
      <c r="TUS683" s="60"/>
      <c r="TUT683" s="94"/>
      <c r="TUU683" s="59"/>
      <c r="TUV683" s="60"/>
      <c r="TUW683" s="94"/>
      <c r="TUX683" s="59"/>
      <c r="TUY683" s="60"/>
      <c r="TUZ683" s="94"/>
      <c r="TVA683" s="59"/>
      <c r="TVB683" s="60"/>
      <c r="TVC683" s="94"/>
      <c r="TVD683" s="59"/>
      <c r="TVE683" s="60"/>
      <c r="TVF683" s="94"/>
      <c r="TVG683" s="59"/>
      <c r="TVH683" s="60"/>
      <c r="TVI683" s="94"/>
      <c r="TVJ683" s="59"/>
      <c r="TVK683" s="60"/>
      <c r="TVL683" s="94"/>
      <c r="TVM683" s="59"/>
      <c r="TVN683" s="60"/>
      <c r="TVO683" s="94"/>
      <c r="TVP683" s="59"/>
      <c r="TVQ683" s="60"/>
      <c r="TVR683" s="94"/>
      <c r="TVS683" s="59"/>
      <c r="TVT683" s="60"/>
      <c r="TVU683" s="94"/>
      <c r="TVV683" s="59"/>
      <c r="TVW683" s="60"/>
      <c r="TVX683" s="94"/>
      <c r="TVY683" s="59"/>
      <c r="TVZ683" s="60"/>
      <c r="TWA683" s="94"/>
      <c r="TWB683" s="59"/>
      <c r="TWC683" s="60"/>
      <c r="TWD683" s="94"/>
      <c r="TWE683" s="59"/>
      <c r="TWF683" s="60"/>
      <c r="TWG683" s="94"/>
      <c r="TWH683" s="59"/>
      <c r="TWI683" s="60"/>
      <c r="TWJ683" s="94"/>
      <c r="TWK683" s="59"/>
      <c r="TWL683" s="60"/>
      <c r="TWM683" s="94"/>
      <c r="TWN683" s="59"/>
      <c r="TWO683" s="60"/>
      <c r="TWP683" s="94"/>
      <c r="TWQ683" s="59"/>
      <c r="TWR683" s="60"/>
      <c r="TWS683" s="94"/>
      <c r="TWT683" s="59"/>
      <c r="TWU683" s="60"/>
      <c r="TWV683" s="94"/>
      <c r="TWW683" s="59"/>
      <c r="TWX683" s="60"/>
      <c r="TWY683" s="94"/>
      <c r="TWZ683" s="59"/>
      <c r="TXA683" s="60"/>
      <c r="TXB683" s="94"/>
      <c r="TXC683" s="59"/>
      <c r="TXD683" s="60"/>
      <c r="TXE683" s="94"/>
      <c r="TXF683" s="59"/>
      <c r="TXG683" s="60"/>
      <c r="TXH683" s="94"/>
      <c r="TXI683" s="59"/>
      <c r="TXJ683" s="60"/>
      <c r="TXK683" s="94"/>
      <c r="TXL683" s="59"/>
      <c r="TXM683" s="60"/>
      <c r="TXN683" s="94"/>
      <c r="TXO683" s="59"/>
      <c r="TXP683" s="60"/>
      <c r="TXQ683" s="94"/>
      <c r="TXR683" s="59"/>
      <c r="TXS683" s="60"/>
      <c r="TXT683" s="94"/>
      <c r="TXU683" s="59"/>
      <c r="TXV683" s="60"/>
      <c r="TXW683" s="94"/>
      <c r="TXX683" s="59"/>
      <c r="TXY683" s="60"/>
      <c r="TXZ683" s="94"/>
      <c r="TYA683" s="59"/>
      <c r="TYB683" s="60"/>
      <c r="TYC683" s="94"/>
      <c r="TYD683" s="59"/>
      <c r="TYE683" s="60"/>
      <c r="TYF683" s="94"/>
      <c r="TYG683" s="59"/>
      <c r="TYH683" s="60"/>
      <c r="TYI683" s="94"/>
      <c r="TYJ683" s="59"/>
      <c r="TYK683" s="60"/>
      <c r="TYL683" s="94"/>
      <c r="TYM683" s="59"/>
      <c r="TYN683" s="60"/>
      <c r="TYO683" s="94"/>
      <c r="TYP683" s="59"/>
      <c r="TYQ683" s="60"/>
      <c r="TYR683" s="94"/>
      <c r="TYS683" s="59"/>
      <c r="TYT683" s="60"/>
      <c r="TYU683" s="94"/>
      <c r="TYV683" s="59"/>
      <c r="TYW683" s="60"/>
      <c r="TYX683" s="94"/>
      <c r="TYY683" s="59"/>
      <c r="TYZ683" s="60"/>
      <c r="TZA683" s="94"/>
      <c r="TZB683" s="59"/>
      <c r="TZC683" s="60"/>
      <c r="TZD683" s="94"/>
      <c r="TZE683" s="59"/>
      <c r="TZF683" s="60"/>
      <c r="TZG683" s="94"/>
      <c r="TZH683" s="59"/>
      <c r="TZI683" s="60"/>
      <c r="TZJ683" s="94"/>
      <c r="TZK683" s="59"/>
      <c r="TZL683" s="60"/>
      <c r="TZM683" s="94"/>
      <c r="TZN683" s="59"/>
      <c r="TZO683" s="60"/>
      <c r="TZP683" s="94"/>
      <c r="TZQ683" s="59"/>
      <c r="TZR683" s="60"/>
      <c r="TZS683" s="94"/>
      <c r="TZT683" s="59"/>
      <c r="TZU683" s="60"/>
      <c r="TZV683" s="94"/>
      <c r="TZW683" s="59"/>
      <c r="TZX683" s="60"/>
      <c r="TZY683" s="94"/>
      <c r="TZZ683" s="59"/>
      <c r="UAA683" s="60"/>
      <c r="UAB683" s="94"/>
      <c r="UAC683" s="59"/>
      <c r="UAD683" s="60"/>
      <c r="UAE683" s="94"/>
      <c r="UAF683" s="59"/>
      <c r="UAG683" s="60"/>
      <c r="UAH683" s="94"/>
      <c r="UAI683" s="59"/>
      <c r="UAJ683" s="60"/>
      <c r="UAK683" s="94"/>
      <c r="UAL683" s="59"/>
      <c r="UAM683" s="60"/>
      <c r="UAN683" s="94"/>
      <c r="UAO683" s="59"/>
      <c r="UAP683" s="60"/>
      <c r="UAQ683" s="94"/>
      <c r="UAR683" s="59"/>
      <c r="UAS683" s="60"/>
      <c r="UAT683" s="94"/>
      <c r="UAU683" s="59"/>
      <c r="UAV683" s="60"/>
      <c r="UAW683" s="94"/>
      <c r="UAX683" s="59"/>
      <c r="UAY683" s="60"/>
      <c r="UAZ683" s="94"/>
      <c r="UBA683" s="59"/>
      <c r="UBB683" s="60"/>
      <c r="UBC683" s="94"/>
      <c r="UBD683" s="59"/>
      <c r="UBE683" s="60"/>
      <c r="UBF683" s="94"/>
      <c r="UBG683" s="59"/>
      <c r="UBH683" s="60"/>
      <c r="UBI683" s="94"/>
      <c r="UBJ683" s="59"/>
      <c r="UBK683" s="60"/>
      <c r="UBL683" s="94"/>
      <c r="UBM683" s="59"/>
      <c r="UBN683" s="60"/>
      <c r="UBO683" s="94"/>
      <c r="UBP683" s="59"/>
      <c r="UBQ683" s="60"/>
      <c r="UBR683" s="94"/>
      <c r="UBS683" s="59"/>
      <c r="UBT683" s="60"/>
      <c r="UBU683" s="94"/>
      <c r="UBV683" s="59"/>
      <c r="UBW683" s="60"/>
      <c r="UBX683" s="94"/>
      <c r="UBY683" s="59"/>
      <c r="UBZ683" s="60"/>
      <c r="UCA683" s="94"/>
      <c r="UCB683" s="59"/>
      <c r="UCC683" s="60"/>
      <c r="UCD683" s="94"/>
      <c r="UCE683" s="59"/>
      <c r="UCF683" s="60"/>
      <c r="UCG683" s="94"/>
      <c r="UCH683" s="59"/>
      <c r="UCI683" s="60"/>
      <c r="UCJ683" s="94"/>
      <c r="UCK683" s="59"/>
      <c r="UCL683" s="60"/>
      <c r="UCM683" s="94"/>
      <c r="UCN683" s="59"/>
      <c r="UCO683" s="60"/>
      <c r="UCP683" s="94"/>
      <c r="UCQ683" s="59"/>
      <c r="UCR683" s="60"/>
      <c r="UCS683" s="94"/>
      <c r="UCT683" s="59"/>
      <c r="UCU683" s="60"/>
      <c r="UCV683" s="94"/>
      <c r="UCW683" s="59"/>
      <c r="UCX683" s="60"/>
      <c r="UCY683" s="94"/>
      <c r="UCZ683" s="59"/>
      <c r="UDA683" s="60"/>
      <c r="UDB683" s="94"/>
      <c r="UDC683" s="59"/>
      <c r="UDD683" s="60"/>
      <c r="UDE683" s="94"/>
      <c r="UDF683" s="59"/>
      <c r="UDG683" s="60"/>
      <c r="UDH683" s="94"/>
      <c r="UDI683" s="59"/>
      <c r="UDJ683" s="60"/>
      <c r="UDK683" s="94"/>
      <c r="UDL683" s="59"/>
      <c r="UDM683" s="60"/>
      <c r="UDN683" s="94"/>
      <c r="UDO683" s="59"/>
      <c r="UDP683" s="60"/>
      <c r="UDQ683" s="94"/>
      <c r="UDR683" s="59"/>
      <c r="UDS683" s="60"/>
      <c r="UDT683" s="94"/>
      <c r="UDU683" s="59"/>
      <c r="UDV683" s="60"/>
      <c r="UDW683" s="94"/>
      <c r="UDX683" s="59"/>
      <c r="UDY683" s="60"/>
      <c r="UDZ683" s="94"/>
      <c r="UEA683" s="59"/>
      <c r="UEB683" s="60"/>
      <c r="UEC683" s="94"/>
      <c r="UED683" s="59"/>
      <c r="UEE683" s="60"/>
      <c r="UEF683" s="94"/>
      <c r="UEG683" s="59"/>
      <c r="UEH683" s="60"/>
      <c r="UEI683" s="94"/>
      <c r="UEJ683" s="59"/>
      <c r="UEK683" s="60"/>
      <c r="UEL683" s="94"/>
      <c r="UEM683" s="59"/>
      <c r="UEN683" s="60"/>
      <c r="UEO683" s="94"/>
      <c r="UEP683" s="59"/>
      <c r="UEQ683" s="60"/>
      <c r="UER683" s="94"/>
      <c r="UES683" s="59"/>
      <c r="UET683" s="60"/>
      <c r="UEU683" s="94"/>
      <c r="UEV683" s="59"/>
      <c r="UEW683" s="60"/>
      <c r="UEX683" s="94"/>
      <c r="UEY683" s="59"/>
      <c r="UEZ683" s="60"/>
      <c r="UFA683" s="94"/>
      <c r="UFB683" s="59"/>
      <c r="UFC683" s="60"/>
      <c r="UFD683" s="94"/>
      <c r="UFE683" s="59"/>
      <c r="UFF683" s="60"/>
      <c r="UFG683" s="94"/>
      <c r="UFH683" s="59"/>
      <c r="UFI683" s="60"/>
      <c r="UFJ683" s="94"/>
      <c r="UFK683" s="59"/>
      <c r="UFL683" s="60"/>
      <c r="UFM683" s="94"/>
      <c r="UFN683" s="59"/>
      <c r="UFO683" s="60"/>
      <c r="UFP683" s="94"/>
      <c r="UFQ683" s="59"/>
      <c r="UFR683" s="60"/>
      <c r="UFS683" s="94"/>
      <c r="UFT683" s="59"/>
      <c r="UFU683" s="60"/>
      <c r="UFV683" s="94"/>
      <c r="UFW683" s="59"/>
      <c r="UFX683" s="60"/>
      <c r="UFY683" s="94"/>
      <c r="UFZ683" s="59"/>
      <c r="UGA683" s="60"/>
      <c r="UGB683" s="94"/>
      <c r="UGC683" s="59"/>
      <c r="UGD683" s="60"/>
      <c r="UGE683" s="94"/>
      <c r="UGF683" s="59"/>
      <c r="UGG683" s="60"/>
      <c r="UGH683" s="94"/>
      <c r="UGI683" s="59"/>
      <c r="UGJ683" s="60"/>
      <c r="UGK683" s="94"/>
      <c r="UGL683" s="59"/>
      <c r="UGM683" s="60"/>
      <c r="UGN683" s="94"/>
      <c r="UGO683" s="59"/>
      <c r="UGP683" s="60"/>
      <c r="UGQ683" s="94"/>
      <c r="UGR683" s="59"/>
      <c r="UGS683" s="60"/>
      <c r="UGT683" s="94"/>
      <c r="UGU683" s="59"/>
      <c r="UGV683" s="60"/>
      <c r="UGW683" s="94"/>
      <c r="UGX683" s="59"/>
      <c r="UGY683" s="60"/>
      <c r="UGZ683" s="94"/>
      <c r="UHA683" s="59"/>
      <c r="UHB683" s="60"/>
      <c r="UHC683" s="94"/>
      <c r="UHD683" s="59"/>
      <c r="UHE683" s="60"/>
      <c r="UHF683" s="94"/>
      <c r="UHG683" s="59"/>
      <c r="UHH683" s="60"/>
      <c r="UHI683" s="94"/>
      <c r="UHJ683" s="59"/>
      <c r="UHK683" s="60"/>
      <c r="UHL683" s="94"/>
      <c r="UHM683" s="59"/>
      <c r="UHN683" s="60"/>
      <c r="UHO683" s="94"/>
      <c r="UHP683" s="59"/>
      <c r="UHQ683" s="60"/>
      <c r="UHR683" s="94"/>
      <c r="UHS683" s="59"/>
      <c r="UHT683" s="60"/>
      <c r="UHU683" s="94"/>
      <c r="UHV683" s="59"/>
      <c r="UHW683" s="60"/>
      <c r="UHX683" s="94"/>
      <c r="UHY683" s="59"/>
      <c r="UHZ683" s="60"/>
      <c r="UIA683" s="94"/>
      <c r="UIB683" s="59"/>
      <c r="UIC683" s="60"/>
      <c r="UID683" s="94"/>
      <c r="UIE683" s="59"/>
      <c r="UIF683" s="60"/>
      <c r="UIG683" s="94"/>
      <c r="UIH683" s="59"/>
      <c r="UII683" s="60"/>
      <c r="UIJ683" s="94"/>
      <c r="UIK683" s="59"/>
      <c r="UIL683" s="60"/>
      <c r="UIM683" s="94"/>
      <c r="UIN683" s="59"/>
      <c r="UIO683" s="60"/>
      <c r="UIP683" s="94"/>
      <c r="UIQ683" s="59"/>
      <c r="UIR683" s="60"/>
      <c r="UIS683" s="94"/>
      <c r="UIT683" s="59"/>
      <c r="UIU683" s="60"/>
      <c r="UIV683" s="94"/>
      <c r="UIW683" s="59"/>
      <c r="UIX683" s="60"/>
      <c r="UIY683" s="94"/>
      <c r="UIZ683" s="59"/>
      <c r="UJA683" s="60"/>
      <c r="UJB683" s="94"/>
      <c r="UJC683" s="59"/>
      <c r="UJD683" s="60"/>
      <c r="UJE683" s="94"/>
      <c r="UJF683" s="59"/>
      <c r="UJG683" s="60"/>
      <c r="UJH683" s="94"/>
      <c r="UJI683" s="59"/>
      <c r="UJJ683" s="60"/>
      <c r="UJK683" s="94"/>
      <c r="UJL683" s="59"/>
      <c r="UJM683" s="60"/>
      <c r="UJN683" s="94"/>
      <c r="UJO683" s="59"/>
      <c r="UJP683" s="60"/>
      <c r="UJQ683" s="94"/>
      <c r="UJR683" s="59"/>
      <c r="UJS683" s="60"/>
      <c r="UJT683" s="94"/>
      <c r="UJU683" s="59"/>
      <c r="UJV683" s="60"/>
      <c r="UJW683" s="94"/>
      <c r="UJX683" s="59"/>
      <c r="UJY683" s="60"/>
      <c r="UJZ683" s="94"/>
      <c r="UKA683" s="59"/>
      <c r="UKB683" s="60"/>
      <c r="UKC683" s="94"/>
      <c r="UKD683" s="59"/>
      <c r="UKE683" s="60"/>
      <c r="UKF683" s="94"/>
      <c r="UKG683" s="59"/>
      <c r="UKH683" s="60"/>
      <c r="UKI683" s="94"/>
      <c r="UKJ683" s="59"/>
      <c r="UKK683" s="60"/>
      <c r="UKL683" s="94"/>
      <c r="UKM683" s="59"/>
      <c r="UKN683" s="60"/>
      <c r="UKO683" s="94"/>
      <c r="UKP683" s="59"/>
      <c r="UKQ683" s="60"/>
      <c r="UKR683" s="94"/>
      <c r="UKS683" s="59"/>
      <c r="UKT683" s="60"/>
      <c r="UKU683" s="94"/>
      <c r="UKV683" s="59"/>
      <c r="UKW683" s="60"/>
      <c r="UKX683" s="94"/>
      <c r="UKY683" s="59"/>
      <c r="UKZ683" s="60"/>
      <c r="ULA683" s="94"/>
      <c r="ULB683" s="59"/>
      <c r="ULC683" s="60"/>
      <c r="ULD683" s="94"/>
      <c r="ULE683" s="59"/>
      <c r="ULF683" s="60"/>
      <c r="ULG683" s="94"/>
      <c r="ULH683" s="59"/>
      <c r="ULI683" s="60"/>
      <c r="ULJ683" s="94"/>
      <c r="ULK683" s="59"/>
      <c r="ULL683" s="60"/>
      <c r="ULM683" s="94"/>
      <c r="ULN683" s="59"/>
      <c r="ULO683" s="60"/>
      <c r="ULP683" s="94"/>
      <c r="ULQ683" s="59"/>
      <c r="ULR683" s="60"/>
      <c r="ULS683" s="94"/>
      <c r="ULT683" s="59"/>
      <c r="ULU683" s="60"/>
      <c r="ULV683" s="94"/>
      <c r="ULW683" s="59"/>
      <c r="ULX683" s="60"/>
      <c r="ULY683" s="94"/>
      <c r="ULZ683" s="59"/>
      <c r="UMA683" s="60"/>
      <c r="UMB683" s="94"/>
      <c r="UMC683" s="59"/>
      <c r="UMD683" s="60"/>
      <c r="UME683" s="94"/>
      <c r="UMF683" s="59"/>
      <c r="UMG683" s="60"/>
      <c r="UMH683" s="94"/>
      <c r="UMI683" s="59"/>
      <c r="UMJ683" s="60"/>
      <c r="UMK683" s="94"/>
      <c r="UML683" s="59"/>
      <c r="UMM683" s="60"/>
      <c r="UMN683" s="94"/>
      <c r="UMO683" s="59"/>
      <c r="UMP683" s="60"/>
      <c r="UMQ683" s="94"/>
      <c r="UMR683" s="59"/>
      <c r="UMS683" s="60"/>
      <c r="UMT683" s="94"/>
      <c r="UMU683" s="59"/>
      <c r="UMV683" s="60"/>
      <c r="UMW683" s="94"/>
      <c r="UMX683" s="59"/>
      <c r="UMY683" s="60"/>
      <c r="UMZ683" s="94"/>
      <c r="UNA683" s="59"/>
      <c r="UNB683" s="60"/>
      <c r="UNC683" s="94"/>
      <c r="UND683" s="59"/>
      <c r="UNE683" s="60"/>
      <c r="UNF683" s="94"/>
      <c r="UNG683" s="59"/>
      <c r="UNH683" s="60"/>
      <c r="UNI683" s="94"/>
      <c r="UNJ683" s="59"/>
      <c r="UNK683" s="60"/>
      <c r="UNL683" s="94"/>
      <c r="UNM683" s="59"/>
      <c r="UNN683" s="60"/>
      <c r="UNO683" s="94"/>
      <c r="UNP683" s="59"/>
      <c r="UNQ683" s="60"/>
      <c r="UNR683" s="94"/>
      <c r="UNS683" s="59"/>
      <c r="UNT683" s="60"/>
      <c r="UNU683" s="94"/>
      <c r="UNV683" s="59"/>
      <c r="UNW683" s="60"/>
      <c r="UNX683" s="94"/>
      <c r="UNY683" s="59"/>
      <c r="UNZ683" s="60"/>
      <c r="UOA683" s="94"/>
      <c r="UOB683" s="59"/>
      <c r="UOC683" s="60"/>
      <c r="UOD683" s="94"/>
      <c r="UOE683" s="59"/>
      <c r="UOF683" s="60"/>
      <c r="UOG683" s="94"/>
      <c r="UOH683" s="59"/>
      <c r="UOI683" s="60"/>
      <c r="UOJ683" s="94"/>
      <c r="UOK683" s="59"/>
      <c r="UOL683" s="60"/>
      <c r="UOM683" s="94"/>
      <c r="UON683" s="59"/>
      <c r="UOO683" s="60"/>
      <c r="UOP683" s="94"/>
      <c r="UOQ683" s="59"/>
      <c r="UOR683" s="60"/>
      <c r="UOS683" s="94"/>
      <c r="UOT683" s="59"/>
      <c r="UOU683" s="60"/>
      <c r="UOV683" s="94"/>
      <c r="UOW683" s="59"/>
      <c r="UOX683" s="60"/>
      <c r="UOY683" s="94"/>
      <c r="UOZ683" s="59"/>
      <c r="UPA683" s="60"/>
      <c r="UPB683" s="94"/>
      <c r="UPC683" s="59"/>
      <c r="UPD683" s="60"/>
      <c r="UPE683" s="94"/>
      <c r="UPF683" s="59"/>
      <c r="UPG683" s="60"/>
      <c r="UPH683" s="94"/>
      <c r="UPI683" s="59"/>
      <c r="UPJ683" s="60"/>
      <c r="UPK683" s="94"/>
      <c r="UPL683" s="59"/>
      <c r="UPM683" s="60"/>
      <c r="UPN683" s="94"/>
      <c r="UPO683" s="59"/>
      <c r="UPP683" s="60"/>
      <c r="UPQ683" s="94"/>
      <c r="UPR683" s="59"/>
      <c r="UPS683" s="60"/>
      <c r="UPT683" s="94"/>
      <c r="UPU683" s="59"/>
      <c r="UPV683" s="60"/>
      <c r="UPW683" s="94"/>
      <c r="UPX683" s="59"/>
      <c r="UPY683" s="60"/>
      <c r="UPZ683" s="94"/>
      <c r="UQA683" s="59"/>
      <c r="UQB683" s="60"/>
      <c r="UQC683" s="94"/>
      <c r="UQD683" s="59"/>
      <c r="UQE683" s="60"/>
      <c r="UQF683" s="94"/>
      <c r="UQG683" s="59"/>
      <c r="UQH683" s="60"/>
      <c r="UQI683" s="94"/>
      <c r="UQJ683" s="59"/>
      <c r="UQK683" s="60"/>
      <c r="UQL683" s="94"/>
      <c r="UQM683" s="59"/>
      <c r="UQN683" s="60"/>
      <c r="UQO683" s="94"/>
      <c r="UQP683" s="59"/>
      <c r="UQQ683" s="60"/>
      <c r="UQR683" s="94"/>
      <c r="UQS683" s="59"/>
      <c r="UQT683" s="60"/>
      <c r="UQU683" s="94"/>
      <c r="UQV683" s="59"/>
      <c r="UQW683" s="60"/>
      <c r="UQX683" s="94"/>
      <c r="UQY683" s="59"/>
      <c r="UQZ683" s="60"/>
      <c r="URA683" s="94"/>
      <c r="URB683" s="59"/>
      <c r="URC683" s="60"/>
      <c r="URD683" s="94"/>
      <c r="URE683" s="59"/>
      <c r="URF683" s="60"/>
      <c r="URG683" s="94"/>
      <c r="URH683" s="59"/>
      <c r="URI683" s="60"/>
      <c r="URJ683" s="94"/>
      <c r="URK683" s="59"/>
      <c r="URL683" s="60"/>
      <c r="URM683" s="94"/>
      <c r="URN683" s="59"/>
      <c r="URO683" s="60"/>
      <c r="URP683" s="94"/>
      <c r="URQ683" s="59"/>
      <c r="URR683" s="60"/>
      <c r="URS683" s="94"/>
      <c r="URT683" s="59"/>
      <c r="URU683" s="60"/>
      <c r="URV683" s="94"/>
      <c r="URW683" s="59"/>
      <c r="URX683" s="60"/>
      <c r="URY683" s="94"/>
      <c r="URZ683" s="59"/>
      <c r="USA683" s="60"/>
      <c r="USB683" s="94"/>
      <c r="USC683" s="59"/>
      <c r="USD683" s="60"/>
      <c r="USE683" s="94"/>
      <c r="USF683" s="59"/>
      <c r="USG683" s="60"/>
      <c r="USH683" s="94"/>
      <c r="USI683" s="59"/>
      <c r="USJ683" s="60"/>
      <c r="USK683" s="94"/>
      <c r="USL683" s="59"/>
      <c r="USM683" s="60"/>
      <c r="USN683" s="94"/>
      <c r="USO683" s="59"/>
      <c r="USP683" s="60"/>
      <c r="USQ683" s="94"/>
      <c r="USR683" s="59"/>
      <c r="USS683" s="60"/>
      <c r="UST683" s="94"/>
      <c r="USU683" s="59"/>
      <c r="USV683" s="60"/>
      <c r="USW683" s="94"/>
      <c r="USX683" s="59"/>
      <c r="USY683" s="60"/>
      <c r="USZ683" s="94"/>
      <c r="UTA683" s="59"/>
      <c r="UTB683" s="60"/>
      <c r="UTC683" s="94"/>
      <c r="UTD683" s="59"/>
      <c r="UTE683" s="60"/>
      <c r="UTF683" s="94"/>
      <c r="UTG683" s="59"/>
      <c r="UTH683" s="60"/>
      <c r="UTI683" s="94"/>
      <c r="UTJ683" s="59"/>
      <c r="UTK683" s="60"/>
      <c r="UTL683" s="94"/>
      <c r="UTM683" s="59"/>
      <c r="UTN683" s="60"/>
      <c r="UTO683" s="94"/>
      <c r="UTP683" s="59"/>
      <c r="UTQ683" s="60"/>
      <c r="UTR683" s="94"/>
      <c r="UTS683" s="59"/>
      <c r="UTT683" s="60"/>
      <c r="UTU683" s="94"/>
      <c r="UTV683" s="59"/>
      <c r="UTW683" s="60"/>
      <c r="UTX683" s="94"/>
      <c r="UTY683" s="59"/>
      <c r="UTZ683" s="60"/>
      <c r="UUA683" s="94"/>
      <c r="UUB683" s="59"/>
      <c r="UUC683" s="60"/>
      <c r="UUD683" s="94"/>
      <c r="UUE683" s="59"/>
      <c r="UUF683" s="60"/>
      <c r="UUG683" s="94"/>
      <c r="UUH683" s="59"/>
      <c r="UUI683" s="60"/>
      <c r="UUJ683" s="94"/>
      <c r="UUK683" s="59"/>
      <c r="UUL683" s="60"/>
      <c r="UUM683" s="94"/>
      <c r="UUN683" s="59"/>
      <c r="UUO683" s="60"/>
      <c r="UUP683" s="94"/>
      <c r="UUQ683" s="59"/>
      <c r="UUR683" s="60"/>
      <c r="UUS683" s="94"/>
      <c r="UUT683" s="59"/>
      <c r="UUU683" s="60"/>
      <c r="UUV683" s="94"/>
      <c r="UUW683" s="59"/>
      <c r="UUX683" s="60"/>
      <c r="UUY683" s="94"/>
      <c r="UUZ683" s="59"/>
      <c r="UVA683" s="60"/>
      <c r="UVB683" s="94"/>
      <c r="UVC683" s="59"/>
      <c r="UVD683" s="60"/>
      <c r="UVE683" s="94"/>
      <c r="UVF683" s="59"/>
      <c r="UVG683" s="60"/>
      <c r="UVH683" s="94"/>
      <c r="UVI683" s="59"/>
      <c r="UVJ683" s="60"/>
      <c r="UVK683" s="94"/>
      <c r="UVL683" s="59"/>
      <c r="UVM683" s="60"/>
      <c r="UVN683" s="94"/>
      <c r="UVO683" s="59"/>
      <c r="UVP683" s="60"/>
      <c r="UVQ683" s="94"/>
      <c r="UVR683" s="59"/>
      <c r="UVS683" s="60"/>
      <c r="UVT683" s="94"/>
      <c r="UVU683" s="59"/>
      <c r="UVV683" s="60"/>
      <c r="UVW683" s="94"/>
      <c r="UVX683" s="59"/>
      <c r="UVY683" s="60"/>
      <c r="UVZ683" s="94"/>
      <c r="UWA683" s="59"/>
      <c r="UWB683" s="60"/>
      <c r="UWC683" s="94"/>
      <c r="UWD683" s="59"/>
      <c r="UWE683" s="60"/>
      <c r="UWF683" s="94"/>
      <c r="UWG683" s="59"/>
      <c r="UWH683" s="60"/>
      <c r="UWI683" s="94"/>
      <c r="UWJ683" s="59"/>
      <c r="UWK683" s="60"/>
      <c r="UWL683" s="94"/>
      <c r="UWM683" s="59"/>
      <c r="UWN683" s="60"/>
      <c r="UWO683" s="94"/>
      <c r="UWP683" s="59"/>
      <c r="UWQ683" s="60"/>
      <c r="UWR683" s="94"/>
      <c r="UWS683" s="59"/>
      <c r="UWT683" s="60"/>
      <c r="UWU683" s="94"/>
      <c r="UWV683" s="59"/>
      <c r="UWW683" s="60"/>
      <c r="UWX683" s="94"/>
      <c r="UWY683" s="59"/>
      <c r="UWZ683" s="60"/>
      <c r="UXA683" s="94"/>
      <c r="UXB683" s="59"/>
      <c r="UXC683" s="60"/>
      <c r="UXD683" s="94"/>
      <c r="UXE683" s="59"/>
      <c r="UXF683" s="60"/>
      <c r="UXG683" s="94"/>
      <c r="UXH683" s="59"/>
      <c r="UXI683" s="60"/>
      <c r="UXJ683" s="94"/>
      <c r="UXK683" s="59"/>
      <c r="UXL683" s="60"/>
      <c r="UXM683" s="94"/>
      <c r="UXN683" s="59"/>
      <c r="UXO683" s="60"/>
      <c r="UXP683" s="94"/>
      <c r="UXQ683" s="59"/>
      <c r="UXR683" s="60"/>
      <c r="UXS683" s="94"/>
      <c r="UXT683" s="59"/>
      <c r="UXU683" s="60"/>
      <c r="UXV683" s="94"/>
      <c r="UXW683" s="59"/>
      <c r="UXX683" s="60"/>
      <c r="UXY683" s="94"/>
      <c r="UXZ683" s="59"/>
      <c r="UYA683" s="60"/>
      <c r="UYB683" s="94"/>
      <c r="UYC683" s="59"/>
      <c r="UYD683" s="60"/>
      <c r="UYE683" s="94"/>
      <c r="UYF683" s="59"/>
      <c r="UYG683" s="60"/>
      <c r="UYH683" s="94"/>
      <c r="UYI683" s="59"/>
      <c r="UYJ683" s="60"/>
      <c r="UYK683" s="94"/>
      <c r="UYL683" s="59"/>
      <c r="UYM683" s="60"/>
      <c r="UYN683" s="94"/>
      <c r="UYO683" s="59"/>
      <c r="UYP683" s="60"/>
      <c r="UYQ683" s="94"/>
      <c r="UYR683" s="59"/>
      <c r="UYS683" s="60"/>
      <c r="UYT683" s="94"/>
      <c r="UYU683" s="59"/>
      <c r="UYV683" s="60"/>
      <c r="UYW683" s="94"/>
      <c r="UYX683" s="59"/>
      <c r="UYY683" s="60"/>
      <c r="UYZ683" s="94"/>
      <c r="UZA683" s="59"/>
      <c r="UZB683" s="60"/>
      <c r="UZC683" s="94"/>
      <c r="UZD683" s="59"/>
      <c r="UZE683" s="60"/>
      <c r="UZF683" s="94"/>
      <c r="UZG683" s="59"/>
      <c r="UZH683" s="60"/>
      <c r="UZI683" s="94"/>
      <c r="UZJ683" s="59"/>
      <c r="UZK683" s="60"/>
      <c r="UZL683" s="94"/>
      <c r="UZM683" s="59"/>
      <c r="UZN683" s="60"/>
      <c r="UZO683" s="94"/>
      <c r="UZP683" s="59"/>
      <c r="UZQ683" s="60"/>
      <c r="UZR683" s="94"/>
      <c r="UZS683" s="59"/>
      <c r="UZT683" s="60"/>
      <c r="UZU683" s="94"/>
      <c r="UZV683" s="59"/>
      <c r="UZW683" s="60"/>
      <c r="UZX683" s="94"/>
      <c r="UZY683" s="59"/>
      <c r="UZZ683" s="60"/>
      <c r="VAA683" s="94"/>
      <c r="VAB683" s="59"/>
      <c r="VAC683" s="60"/>
      <c r="VAD683" s="94"/>
      <c r="VAE683" s="59"/>
      <c r="VAF683" s="60"/>
      <c r="VAG683" s="94"/>
      <c r="VAH683" s="59"/>
      <c r="VAI683" s="60"/>
      <c r="VAJ683" s="94"/>
      <c r="VAK683" s="59"/>
      <c r="VAL683" s="60"/>
      <c r="VAM683" s="94"/>
      <c r="VAN683" s="59"/>
      <c r="VAO683" s="60"/>
      <c r="VAP683" s="94"/>
      <c r="VAQ683" s="59"/>
      <c r="VAR683" s="60"/>
      <c r="VAS683" s="94"/>
      <c r="VAT683" s="59"/>
      <c r="VAU683" s="60"/>
      <c r="VAV683" s="94"/>
      <c r="VAW683" s="59"/>
      <c r="VAX683" s="60"/>
      <c r="VAY683" s="94"/>
      <c r="VAZ683" s="59"/>
      <c r="VBA683" s="60"/>
      <c r="VBB683" s="94"/>
      <c r="VBC683" s="59"/>
      <c r="VBD683" s="60"/>
      <c r="VBE683" s="94"/>
      <c r="VBF683" s="59"/>
      <c r="VBG683" s="60"/>
      <c r="VBH683" s="94"/>
      <c r="VBI683" s="59"/>
      <c r="VBJ683" s="60"/>
      <c r="VBK683" s="94"/>
      <c r="VBL683" s="59"/>
      <c r="VBM683" s="60"/>
      <c r="VBN683" s="94"/>
      <c r="VBO683" s="59"/>
      <c r="VBP683" s="60"/>
      <c r="VBQ683" s="94"/>
      <c r="VBR683" s="59"/>
      <c r="VBS683" s="60"/>
      <c r="VBT683" s="94"/>
      <c r="VBU683" s="59"/>
      <c r="VBV683" s="60"/>
      <c r="VBW683" s="94"/>
      <c r="VBX683" s="59"/>
      <c r="VBY683" s="60"/>
      <c r="VBZ683" s="94"/>
      <c r="VCA683" s="59"/>
      <c r="VCB683" s="60"/>
      <c r="VCC683" s="94"/>
      <c r="VCD683" s="59"/>
      <c r="VCE683" s="60"/>
      <c r="VCF683" s="94"/>
      <c r="VCG683" s="59"/>
      <c r="VCH683" s="60"/>
      <c r="VCI683" s="94"/>
      <c r="VCJ683" s="59"/>
      <c r="VCK683" s="60"/>
      <c r="VCL683" s="94"/>
      <c r="VCM683" s="59"/>
      <c r="VCN683" s="60"/>
      <c r="VCO683" s="94"/>
      <c r="VCP683" s="59"/>
      <c r="VCQ683" s="60"/>
      <c r="VCR683" s="94"/>
      <c r="VCS683" s="59"/>
      <c r="VCT683" s="60"/>
      <c r="VCU683" s="94"/>
      <c r="VCV683" s="59"/>
      <c r="VCW683" s="60"/>
      <c r="VCX683" s="94"/>
      <c r="VCY683" s="59"/>
      <c r="VCZ683" s="60"/>
      <c r="VDA683" s="94"/>
      <c r="VDB683" s="59"/>
      <c r="VDC683" s="60"/>
      <c r="VDD683" s="94"/>
      <c r="VDE683" s="59"/>
      <c r="VDF683" s="60"/>
      <c r="VDG683" s="94"/>
      <c r="VDH683" s="59"/>
      <c r="VDI683" s="60"/>
      <c r="VDJ683" s="94"/>
      <c r="VDK683" s="59"/>
      <c r="VDL683" s="60"/>
      <c r="VDM683" s="94"/>
      <c r="VDN683" s="59"/>
      <c r="VDO683" s="60"/>
      <c r="VDP683" s="94"/>
      <c r="VDQ683" s="59"/>
      <c r="VDR683" s="60"/>
      <c r="VDS683" s="94"/>
      <c r="VDT683" s="59"/>
      <c r="VDU683" s="60"/>
      <c r="VDV683" s="94"/>
      <c r="VDW683" s="59"/>
      <c r="VDX683" s="60"/>
      <c r="VDY683" s="94"/>
      <c r="VDZ683" s="59"/>
      <c r="VEA683" s="60"/>
      <c r="VEB683" s="94"/>
      <c r="VEC683" s="59"/>
      <c r="VED683" s="60"/>
      <c r="VEE683" s="94"/>
      <c r="VEF683" s="59"/>
      <c r="VEG683" s="60"/>
      <c r="VEH683" s="94"/>
      <c r="VEI683" s="59"/>
      <c r="VEJ683" s="60"/>
      <c r="VEK683" s="94"/>
      <c r="VEL683" s="59"/>
      <c r="VEM683" s="60"/>
      <c r="VEN683" s="94"/>
      <c r="VEO683" s="59"/>
      <c r="VEP683" s="60"/>
      <c r="VEQ683" s="94"/>
      <c r="VER683" s="59"/>
      <c r="VES683" s="60"/>
      <c r="VET683" s="94"/>
      <c r="VEU683" s="59"/>
      <c r="VEV683" s="60"/>
      <c r="VEW683" s="94"/>
      <c r="VEX683" s="59"/>
      <c r="VEY683" s="60"/>
      <c r="VEZ683" s="94"/>
      <c r="VFA683" s="59"/>
      <c r="VFB683" s="60"/>
      <c r="VFC683" s="94"/>
      <c r="VFD683" s="59"/>
      <c r="VFE683" s="60"/>
      <c r="VFF683" s="94"/>
      <c r="VFG683" s="59"/>
      <c r="VFH683" s="60"/>
      <c r="VFI683" s="94"/>
      <c r="VFJ683" s="59"/>
      <c r="VFK683" s="60"/>
      <c r="VFL683" s="94"/>
      <c r="VFM683" s="59"/>
      <c r="VFN683" s="60"/>
      <c r="VFO683" s="94"/>
      <c r="VFP683" s="59"/>
      <c r="VFQ683" s="60"/>
      <c r="VFR683" s="94"/>
      <c r="VFS683" s="59"/>
      <c r="VFT683" s="60"/>
      <c r="VFU683" s="94"/>
      <c r="VFV683" s="59"/>
      <c r="VFW683" s="60"/>
      <c r="VFX683" s="94"/>
      <c r="VFY683" s="59"/>
      <c r="VFZ683" s="60"/>
      <c r="VGA683" s="94"/>
      <c r="VGB683" s="59"/>
      <c r="VGC683" s="60"/>
      <c r="VGD683" s="94"/>
      <c r="VGE683" s="59"/>
      <c r="VGF683" s="60"/>
      <c r="VGG683" s="94"/>
      <c r="VGH683" s="59"/>
      <c r="VGI683" s="60"/>
      <c r="VGJ683" s="94"/>
      <c r="VGK683" s="59"/>
      <c r="VGL683" s="60"/>
      <c r="VGM683" s="94"/>
      <c r="VGN683" s="59"/>
      <c r="VGO683" s="60"/>
      <c r="VGP683" s="94"/>
      <c r="VGQ683" s="59"/>
      <c r="VGR683" s="60"/>
      <c r="VGS683" s="94"/>
      <c r="VGT683" s="59"/>
      <c r="VGU683" s="60"/>
      <c r="VGV683" s="94"/>
      <c r="VGW683" s="59"/>
      <c r="VGX683" s="60"/>
      <c r="VGY683" s="94"/>
      <c r="VGZ683" s="59"/>
      <c r="VHA683" s="60"/>
      <c r="VHB683" s="94"/>
      <c r="VHC683" s="59"/>
      <c r="VHD683" s="60"/>
      <c r="VHE683" s="94"/>
      <c r="VHF683" s="59"/>
      <c r="VHG683" s="60"/>
      <c r="VHH683" s="94"/>
      <c r="VHI683" s="59"/>
      <c r="VHJ683" s="60"/>
      <c r="VHK683" s="94"/>
      <c r="VHL683" s="59"/>
      <c r="VHM683" s="60"/>
      <c r="VHN683" s="94"/>
      <c r="VHO683" s="59"/>
      <c r="VHP683" s="60"/>
      <c r="VHQ683" s="94"/>
      <c r="VHR683" s="59"/>
      <c r="VHS683" s="60"/>
      <c r="VHT683" s="94"/>
      <c r="VHU683" s="59"/>
      <c r="VHV683" s="60"/>
      <c r="VHW683" s="94"/>
      <c r="VHX683" s="59"/>
      <c r="VHY683" s="60"/>
      <c r="VHZ683" s="94"/>
      <c r="VIA683" s="59"/>
      <c r="VIB683" s="60"/>
      <c r="VIC683" s="94"/>
      <c r="VID683" s="59"/>
      <c r="VIE683" s="60"/>
      <c r="VIF683" s="94"/>
      <c r="VIG683" s="59"/>
      <c r="VIH683" s="60"/>
      <c r="VII683" s="94"/>
      <c r="VIJ683" s="59"/>
      <c r="VIK683" s="60"/>
      <c r="VIL683" s="94"/>
      <c r="VIM683" s="59"/>
      <c r="VIN683" s="60"/>
      <c r="VIO683" s="94"/>
      <c r="VIP683" s="59"/>
      <c r="VIQ683" s="60"/>
      <c r="VIR683" s="94"/>
      <c r="VIS683" s="59"/>
      <c r="VIT683" s="60"/>
      <c r="VIU683" s="94"/>
      <c r="VIV683" s="59"/>
      <c r="VIW683" s="60"/>
      <c r="VIX683" s="94"/>
      <c r="VIY683" s="59"/>
      <c r="VIZ683" s="60"/>
      <c r="VJA683" s="94"/>
      <c r="VJB683" s="59"/>
      <c r="VJC683" s="60"/>
      <c r="VJD683" s="94"/>
      <c r="VJE683" s="59"/>
      <c r="VJF683" s="60"/>
      <c r="VJG683" s="94"/>
      <c r="VJH683" s="59"/>
      <c r="VJI683" s="60"/>
      <c r="VJJ683" s="94"/>
      <c r="VJK683" s="59"/>
      <c r="VJL683" s="60"/>
      <c r="VJM683" s="94"/>
      <c r="VJN683" s="59"/>
      <c r="VJO683" s="60"/>
      <c r="VJP683" s="94"/>
      <c r="VJQ683" s="59"/>
      <c r="VJR683" s="60"/>
      <c r="VJS683" s="94"/>
      <c r="VJT683" s="59"/>
      <c r="VJU683" s="60"/>
      <c r="VJV683" s="94"/>
      <c r="VJW683" s="59"/>
      <c r="VJX683" s="60"/>
      <c r="VJY683" s="94"/>
      <c r="VJZ683" s="59"/>
      <c r="VKA683" s="60"/>
      <c r="VKB683" s="94"/>
      <c r="VKC683" s="59"/>
      <c r="VKD683" s="60"/>
      <c r="VKE683" s="94"/>
      <c r="VKF683" s="59"/>
      <c r="VKG683" s="60"/>
      <c r="VKH683" s="94"/>
      <c r="VKI683" s="59"/>
      <c r="VKJ683" s="60"/>
      <c r="VKK683" s="94"/>
      <c r="VKL683" s="59"/>
      <c r="VKM683" s="60"/>
      <c r="VKN683" s="94"/>
      <c r="VKO683" s="59"/>
      <c r="VKP683" s="60"/>
      <c r="VKQ683" s="94"/>
      <c r="VKR683" s="59"/>
      <c r="VKS683" s="60"/>
      <c r="VKT683" s="94"/>
      <c r="VKU683" s="59"/>
      <c r="VKV683" s="60"/>
      <c r="VKW683" s="94"/>
      <c r="VKX683" s="59"/>
      <c r="VKY683" s="60"/>
      <c r="VKZ683" s="94"/>
      <c r="VLA683" s="59"/>
      <c r="VLB683" s="60"/>
      <c r="VLC683" s="94"/>
      <c r="VLD683" s="59"/>
      <c r="VLE683" s="60"/>
      <c r="VLF683" s="94"/>
      <c r="VLG683" s="59"/>
      <c r="VLH683" s="60"/>
      <c r="VLI683" s="94"/>
      <c r="VLJ683" s="59"/>
      <c r="VLK683" s="60"/>
      <c r="VLL683" s="94"/>
      <c r="VLM683" s="59"/>
      <c r="VLN683" s="60"/>
      <c r="VLO683" s="94"/>
      <c r="VLP683" s="59"/>
      <c r="VLQ683" s="60"/>
      <c r="VLR683" s="94"/>
      <c r="VLS683" s="59"/>
      <c r="VLT683" s="60"/>
      <c r="VLU683" s="94"/>
      <c r="VLV683" s="59"/>
      <c r="VLW683" s="60"/>
      <c r="VLX683" s="94"/>
      <c r="VLY683" s="59"/>
      <c r="VLZ683" s="60"/>
      <c r="VMA683" s="94"/>
      <c r="VMB683" s="59"/>
      <c r="VMC683" s="60"/>
      <c r="VMD683" s="94"/>
      <c r="VME683" s="59"/>
      <c r="VMF683" s="60"/>
      <c r="VMG683" s="94"/>
      <c r="VMH683" s="59"/>
      <c r="VMI683" s="60"/>
      <c r="VMJ683" s="94"/>
      <c r="VMK683" s="59"/>
      <c r="VML683" s="60"/>
      <c r="VMM683" s="94"/>
      <c r="VMN683" s="59"/>
      <c r="VMO683" s="60"/>
      <c r="VMP683" s="94"/>
      <c r="VMQ683" s="59"/>
      <c r="VMR683" s="60"/>
      <c r="VMS683" s="94"/>
      <c r="VMT683" s="59"/>
      <c r="VMU683" s="60"/>
      <c r="VMV683" s="94"/>
      <c r="VMW683" s="59"/>
      <c r="VMX683" s="60"/>
      <c r="VMY683" s="94"/>
      <c r="VMZ683" s="59"/>
      <c r="VNA683" s="60"/>
      <c r="VNB683" s="94"/>
      <c r="VNC683" s="59"/>
      <c r="VND683" s="60"/>
      <c r="VNE683" s="94"/>
      <c r="VNF683" s="59"/>
      <c r="VNG683" s="60"/>
      <c r="VNH683" s="94"/>
      <c r="VNI683" s="59"/>
      <c r="VNJ683" s="60"/>
      <c r="VNK683" s="94"/>
      <c r="VNL683" s="59"/>
      <c r="VNM683" s="60"/>
      <c r="VNN683" s="94"/>
      <c r="VNO683" s="59"/>
      <c r="VNP683" s="60"/>
      <c r="VNQ683" s="94"/>
      <c r="VNR683" s="59"/>
      <c r="VNS683" s="60"/>
      <c r="VNT683" s="94"/>
      <c r="VNU683" s="59"/>
      <c r="VNV683" s="60"/>
      <c r="VNW683" s="94"/>
      <c r="VNX683" s="59"/>
      <c r="VNY683" s="60"/>
      <c r="VNZ683" s="94"/>
      <c r="VOA683" s="59"/>
      <c r="VOB683" s="60"/>
      <c r="VOC683" s="94"/>
      <c r="VOD683" s="59"/>
      <c r="VOE683" s="60"/>
      <c r="VOF683" s="94"/>
      <c r="VOG683" s="59"/>
      <c r="VOH683" s="60"/>
      <c r="VOI683" s="94"/>
      <c r="VOJ683" s="59"/>
      <c r="VOK683" s="60"/>
      <c r="VOL683" s="94"/>
      <c r="VOM683" s="59"/>
      <c r="VON683" s="60"/>
      <c r="VOO683" s="94"/>
      <c r="VOP683" s="59"/>
      <c r="VOQ683" s="60"/>
      <c r="VOR683" s="94"/>
      <c r="VOS683" s="59"/>
      <c r="VOT683" s="60"/>
      <c r="VOU683" s="94"/>
      <c r="VOV683" s="59"/>
      <c r="VOW683" s="60"/>
      <c r="VOX683" s="94"/>
      <c r="VOY683" s="59"/>
      <c r="VOZ683" s="60"/>
      <c r="VPA683" s="94"/>
      <c r="VPB683" s="59"/>
      <c r="VPC683" s="60"/>
      <c r="VPD683" s="94"/>
      <c r="VPE683" s="59"/>
      <c r="VPF683" s="60"/>
      <c r="VPG683" s="94"/>
      <c r="VPH683" s="59"/>
      <c r="VPI683" s="60"/>
      <c r="VPJ683" s="94"/>
      <c r="VPK683" s="59"/>
      <c r="VPL683" s="60"/>
      <c r="VPM683" s="94"/>
      <c r="VPN683" s="59"/>
      <c r="VPO683" s="60"/>
      <c r="VPP683" s="94"/>
      <c r="VPQ683" s="59"/>
      <c r="VPR683" s="60"/>
      <c r="VPS683" s="94"/>
      <c r="VPT683" s="59"/>
      <c r="VPU683" s="60"/>
      <c r="VPV683" s="94"/>
      <c r="VPW683" s="59"/>
      <c r="VPX683" s="60"/>
      <c r="VPY683" s="94"/>
      <c r="VPZ683" s="59"/>
      <c r="VQA683" s="60"/>
      <c r="VQB683" s="94"/>
      <c r="VQC683" s="59"/>
      <c r="VQD683" s="60"/>
      <c r="VQE683" s="94"/>
      <c r="VQF683" s="59"/>
      <c r="VQG683" s="60"/>
      <c r="VQH683" s="94"/>
      <c r="VQI683" s="59"/>
      <c r="VQJ683" s="60"/>
      <c r="VQK683" s="94"/>
      <c r="VQL683" s="59"/>
      <c r="VQM683" s="60"/>
      <c r="VQN683" s="94"/>
      <c r="VQO683" s="59"/>
      <c r="VQP683" s="60"/>
      <c r="VQQ683" s="94"/>
      <c r="VQR683" s="59"/>
      <c r="VQS683" s="60"/>
      <c r="VQT683" s="94"/>
      <c r="VQU683" s="59"/>
      <c r="VQV683" s="60"/>
      <c r="VQW683" s="94"/>
      <c r="VQX683" s="59"/>
      <c r="VQY683" s="60"/>
      <c r="VQZ683" s="94"/>
      <c r="VRA683" s="59"/>
      <c r="VRB683" s="60"/>
      <c r="VRC683" s="94"/>
      <c r="VRD683" s="59"/>
      <c r="VRE683" s="60"/>
      <c r="VRF683" s="94"/>
      <c r="VRG683" s="59"/>
      <c r="VRH683" s="60"/>
      <c r="VRI683" s="94"/>
      <c r="VRJ683" s="59"/>
      <c r="VRK683" s="60"/>
      <c r="VRL683" s="94"/>
      <c r="VRM683" s="59"/>
      <c r="VRN683" s="60"/>
      <c r="VRO683" s="94"/>
      <c r="VRP683" s="59"/>
      <c r="VRQ683" s="60"/>
      <c r="VRR683" s="94"/>
      <c r="VRS683" s="59"/>
      <c r="VRT683" s="60"/>
      <c r="VRU683" s="94"/>
      <c r="VRV683" s="59"/>
      <c r="VRW683" s="60"/>
      <c r="VRX683" s="94"/>
      <c r="VRY683" s="59"/>
      <c r="VRZ683" s="60"/>
      <c r="VSA683" s="94"/>
      <c r="VSB683" s="59"/>
      <c r="VSC683" s="60"/>
      <c r="VSD683" s="94"/>
      <c r="VSE683" s="59"/>
      <c r="VSF683" s="60"/>
      <c r="VSG683" s="94"/>
      <c r="VSH683" s="59"/>
      <c r="VSI683" s="60"/>
      <c r="VSJ683" s="94"/>
      <c r="VSK683" s="59"/>
      <c r="VSL683" s="60"/>
      <c r="VSM683" s="94"/>
      <c r="VSN683" s="59"/>
      <c r="VSO683" s="60"/>
      <c r="VSP683" s="94"/>
      <c r="VSQ683" s="59"/>
      <c r="VSR683" s="60"/>
      <c r="VSS683" s="94"/>
      <c r="VST683" s="59"/>
      <c r="VSU683" s="60"/>
      <c r="VSV683" s="94"/>
      <c r="VSW683" s="59"/>
      <c r="VSX683" s="60"/>
      <c r="VSY683" s="94"/>
      <c r="VSZ683" s="59"/>
      <c r="VTA683" s="60"/>
      <c r="VTB683" s="94"/>
      <c r="VTC683" s="59"/>
      <c r="VTD683" s="60"/>
      <c r="VTE683" s="94"/>
      <c r="VTF683" s="59"/>
      <c r="VTG683" s="60"/>
      <c r="VTH683" s="94"/>
      <c r="VTI683" s="59"/>
      <c r="VTJ683" s="60"/>
      <c r="VTK683" s="94"/>
      <c r="VTL683" s="59"/>
      <c r="VTM683" s="60"/>
      <c r="VTN683" s="94"/>
      <c r="VTO683" s="59"/>
      <c r="VTP683" s="60"/>
      <c r="VTQ683" s="94"/>
      <c r="VTR683" s="59"/>
      <c r="VTS683" s="60"/>
      <c r="VTT683" s="94"/>
      <c r="VTU683" s="59"/>
      <c r="VTV683" s="60"/>
      <c r="VTW683" s="94"/>
      <c r="VTX683" s="59"/>
      <c r="VTY683" s="60"/>
      <c r="VTZ683" s="94"/>
      <c r="VUA683" s="59"/>
      <c r="VUB683" s="60"/>
      <c r="VUC683" s="94"/>
      <c r="VUD683" s="59"/>
      <c r="VUE683" s="60"/>
      <c r="VUF683" s="94"/>
      <c r="VUG683" s="59"/>
      <c r="VUH683" s="60"/>
      <c r="VUI683" s="94"/>
      <c r="VUJ683" s="59"/>
      <c r="VUK683" s="60"/>
      <c r="VUL683" s="94"/>
      <c r="VUM683" s="59"/>
      <c r="VUN683" s="60"/>
      <c r="VUO683" s="94"/>
      <c r="VUP683" s="59"/>
      <c r="VUQ683" s="60"/>
      <c r="VUR683" s="94"/>
      <c r="VUS683" s="59"/>
      <c r="VUT683" s="60"/>
      <c r="VUU683" s="94"/>
      <c r="VUV683" s="59"/>
      <c r="VUW683" s="60"/>
      <c r="VUX683" s="94"/>
      <c r="VUY683" s="59"/>
      <c r="VUZ683" s="60"/>
      <c r="VVA683" s="94"/>
      <c r="VVB683" s="59"/>
      <c r="VVC683" s="60"/>
      <c r="VVD683" s="94"/>
      <c r="VVE683" s="59"/>
      <c r="VVF683" s="60"/>
      <c r="VVG683" s="94"/>
      <c r="VVH683" s="59"/>
      <c r="VVI683" s="60"/>
      <c r="VVJ683" s="94"/>
      <c r="VVK683" s="59"/>
      <c r="VVL683" s="60"/>
      <c r="VVM683" s="94"/>
      <c r="VVN683" s="59"/>
      <c r="VVO683" s="60"/>
      <c r="VVP683" s="94"/>
      <c r="VVQ683" s="59"/>
      <c r="VVR683" s="60"/>
      <c r="VVS683" s="94"/>
      <c r="VVT683" s="59"/>
      <c r="VVU683" s="60"/>
      <c r="VVV683" s="94"/>
      <c r="VVW683" s="59"/>
      <c r="VVX683" s="60"/>
      <c r="VVY683" s="94"/>
      <c r="VVZ683" s="59"/>
      <c r="VWA683" s="60"/>
      <c r="VWB683" s="94"/>
      <c r="VWC683" s="59"/>
      <c r="VWD683" s="60"/>
      <c r="VWE683" s="94"/>
      <c r="VWF683" s="59"/>
      <c r="VWG683" s="60"/>
      <c r="VWH683" s="94"/>
      <c r="VWI683" s="59"/>
      <c r="VWJ683" s="60"/>
      <c r="VWK683" s="94"/>
      <c r="VWL683" s="59"/>
      <c r="VWM683" s="60"/>
      <c r="VWN683" s="94"/>
      <c r="VWO683" s="59"/>
      <c r="VWP683" s="60"/>
      <c r="VWQ683" s="94"/>
      <c r="VWR683" s="59"/>
      <c r="VWS683" s="60"/>
      <c r="VWT683" s="94"/>
      <c r="VWU683" s="59"/>
      <c r="VWV683" s="60"/>
      <c r="VWW683" s="94"/>
      <c r="VWX683" s="59"/>
      <c r="VWY683" s="60"/>
      <c r="VWZ683" s="94"/>
      <c r="VXA683" s="59"/>
      <c r="VXB683" s="60"/>
      <c r="VXC683" s="94"/>
      <c r="VXD683" s="59"/>
      <c r="VXE683" s="60"/>
      <c r="VXF683" s="94"/>
      <c r="VXG683" s="59"/>
      <c r="VXH683" s="60"/>
      <c r="VXI683" s="94"/>
      <c r="VXJ683" s="59"/>
      <c r="VXK683" s="60"/>
      <c r="VXL683" s="94"/>
      <c r="VXM683" s="59"/>
      <c r="VXN683" s="60"/>
      <c r="VXO683" s="94"/>
      <c r="VXP683" s="59"/>
      <c r="VXQ683" s="60"/>
      <c r="VXR683" s="94"/>
      <c r="VXS683" s="59"/>
      <c r="VXT683" s="60"/>
      <c r="VXU683" s="94"/>
      <c r="VXV683" s="59"/>
      <c r="VXW683" s="60"/>
      <c r="VXX683" s="94"/>
      <c r="VXY683" s="59"/>
      <c r="VXZ683" s="60"/>
      <c r="VYA683" s="94"/>
      <c r="VYB683" s="59"/>
      <c r="VYC683" s="60"/>
      <c r="VYD683" s="94"/>
      <c r="VYE683" s="59"/>
      <c r="VYF683" s="60"/>
      <c r="VYG683" s="94"/>
      <c r="VYH683" s="59"/>
      <c r="VYI683" s="60"/>
      <c r="VYJ683" s="94"/>
      <c r="VYK683" s="59"/>
      <c r="VYL683" s="60"/>
      <c r="VYM683" s="94"/>
      <c r="VYN683" s="59"/>
      <c r="VYO683" s="60"/>
      <c r="VYP683" s="94"/>
      <c r="VYQ683" s="59"/>
      <c r="VYR683" s="60"/>
      <c r="VYS683" s="94"/>
      <c r="VYT683" s="59"/>
      <c r="VYU683" s="60"/>
      <c r="VYV683" s="94"/>
      <c r="VYW683" s="59"/>
      <c r="VYX683" s="60"/>
      <c r="VYY683" s="94"/>
      <c r="VYZ683" s="59"/>
      <c r="VZA683" s="60"/>
      <c r="VZB683" s="94"/>
      <c r="VZC683" s="59"/>
      <c r="VZD683" s="60"/>
      <c r="VZE683" s="94"/>
      <c r="VZF683" s="59"/>
      <c r="VZG683" s="60"/>
      <c r="VZH683" s="94"/>
      <c r="VZI683" s="59"/>
      <c r="VZJ683" s="60"/>
      <c r="VZK683" s="94"/>
      <c r="VZL683" s="59"/>
      <c r="VZM683" s="60"/>
      <c r="VZN683" s="94"/>
      <c r="VZO683" s="59"/>
      <c r="VZP683" s="60"/>
      <c r="VZQ683" s="94"/>
      <c r="VZR683" s="59"/>
      <c r="VZS683" s="60"/>
      <c r="VZT683" s="94"/>
      <c r="VZU683" s="59"/>
      <c r="VZV683" s="60"/>
      <c r="VZW683" s="94"/>
      <c r="VZX683" s="59"/>
      <c r="VZY683" s="60"/>
      <c r="VZZ683" s="94"/>
      <c r="WAA683" s="59"/>
      <c r="WAB683" s="60"/>
      <c r="WAC683" s="94"/>
      <c r="WAD683" s="59"/>
      <c r="WAE683" s="60"/>
      <c r="WAF683" s="94"/>
      <c r="WAG683" s="59"/>
      <c r="WAH683" s="60"/>
      <c r="WAI683" s="94"/>
      <c r="WAJ683" s="59"/>
      <c r="WAK683" s="60"/>
      <c r="WAL683" s="94"/>
      <c r="WAM683" s="59"/>
      <c r="WAN683" s="60"/>
      <c r="WAO683" s="94"/>
      <c r="WAP683" s="59"/>
      <c r="WAQ683" s="60"/>
      <c r="WAR683" s="94"/>
      <c r="WAS683" s="59"/>
      <c r="WAT683" s="60"/>
      <c r="WAU683" s="94"/>
      <c r="WAV683" s="59"/>
      <c r="WAW683" s="60"/>
      <c r="WAX683" s="94"/>
      <c r="WAY683" s="59"/>
      <c r="WAZ683" s="60"/>
      <c r="WBA683" s="94"/>
      <c r="WBB683" s="59"/>
      <c r="WBC683" s="60"/>
      <c r="WBD683" s="94"/>
      <c r="WBE683" s="59"/>
      <c r="WBF683" s="60"/>
      <c r="WBG683" s="94"/>
      <c r="WBH683" s="59"/>
      <c r="WBI683" s="60"/>
      <c r="WBJ683" s="94"/>
      <c r="WBK683" s="59"/>
      <c r="WBL683" s="60"/>
      <c r="WBM683" s="94"/>
      <c r="WBN683" s="59"/>
      <c r="WBO683" s="60"/>
      <c r="WBP683" s="94"/>
      <c r="WBQ683" s="59"/>
      <c r="WBR683" s="60"/>
      <c r="WBS683" s="94"/>
      <c r="WBT683" s="59"/>
      <c r="WBU683" s="60"/>
      <c r="WBV683" s="94"/>
      <c r="WBW683" s="59"/>
      <c r="WBX683" s="60"/>
      <c r="WBY683" s="94"/>
      <c r="WBZ683" s="59"/>
      <c r="WCA683" s="60"/>
      <c r="WCB683" s="94"/>
      <c r="WCC683" s="59"/>
      <c r="WCD683" s="60"/>
      <c r="WCE683" s="94"/>
      <c r="WCF683" s="59"/>
      <c r="WCG683" s="60"/>
      <c r="WCH683" s="94"/>
      <c r="WCI683" s="59"/>
      <c r="WCJ683" s="60"/>
      <c r="WCK683" s="94"/>
      <c r="WCL683" s="59"/>
      <c r="WCM683" s="60"/>
      <c r="WCN683" s="94"/>
      <c r="WCO683" s="59"/>
      <c r="WCP683" s="60"/>
      <c r="WCQ683" s="94"/>
      <c r="WCR683" s="59"/>
      <c r="WCS683" s="60"/>
      <c r="WCT683" s="94"/>
      <c r="WCU683" s="59"/>
      <c r="WCV683" s="60"/>
      <c r="WCW683" s="94"/>
      <c r="WCX683" s="59"/>
      <c r="WCY683" s="60"/>
      <c r="WCZ683" s="94"/>
      <c r="WDA683" s="59"/>
      <c r="WDB683" s="60"/>
      <c r="WDC683" s="94"/>
      <c r="WDD683" s="59"/>
      <c r="WDE683" s="60"/>
      <c r="WDF683" s="94"/>
      <c r="WDG683" s="59"/>
      <c r="WDH683" s="60"/>
      <c r="WDI683" s="94"/>
      <c r="WDJ683" s="59"/>
      <c r="WDK683" s="60"/>
      <c r="WDL683" s="94"/>
      <c r="WDM683" s="59"/>
      <c r="WDN683" s="60"/>
      <c r="WDO683" s="94"/>
      <c r="WDP683" s="59"/>
      <c r="WDQ683" s="60"/>
      <c r="WDR683" s="94"/>
      <c r="WDS683" s="59"/>
      <c r="WDT683" s="60"/>
      <c r="WDU683" s="94"/>
      <c r="WDV683" s="59"/>
      <c r="WDW683" s="60"/>
      <c r="WDX683" s="94"/>
      <c r="WDY683" s="59"/>
      <c r="WDZ683" s="60"/>
      <c r="WEA683" s="94"/>
      <c r="WEB683" s="59"/>
      <c r="WEC683" s="60"/>
      <c r="WED683" s="94"/>
      <c r="WEE683" s="59"/>
      <c r="WEF683" s="60"/>
      <c r="WEG683" s="94"/>
      <c r="WEH683" s="59"/>
      <c r="WEI683" s="60"/>
      <c r="WEJ683" s="94"/>
      <c r="WEK683" s="59"/>
      <c r="WEL683" s="60"/>
      <c r="WEM683" s="94"/>
      <c r="WEN683" s="59"/>
      <c r="WEO683" s="60"/>
      <c r="WEP683" s="94"/>
      <c r="WEQ683" s="59"/>
      <c r="WER683" s="60"/>
      <c r="WES683" s="94"/>
      <c r="WET683" s="59"/>
      <c r="WEU683" s="60"/>
      <c r="WEV683" s="94"/>
      <c r="WEW683" s="59"/>
      <c r="WEX683" s="60"/>
      <c r="WEY683" s="94"/>
      <c r="WEZ683" s="59"/>
      <c r="WFA683" s="60"/>
      <c r="WFB683" s="94"/>
      <c r="WFC683" s="59"/>
      <c r="WFD683" s="60"/>
      <c r="WFE683" s="94"/>
      <c r="WFF683" s="59"/>
      <c r="WFG683" s="60"/>
      <c r="WFH683" s="94"/>
      <c r="WFI683" s="59"/>
      <c r="WFJ683" s="60"/>
      <c r="WFK683" s="94"/>
      <c r="WFL683" s="59"/>
      <c r="WFM683" s="60"/>
      <c r="WFN683" s="94"/>
      <c r="WFO683" s="59"/>
      <c r="WFP683" s="60"/>
      <c r="WFQ683" s="94"/>
      <c r="WFR683" s="59"/>
      <c r="WFS683" s="60"/>
      <c r="WFT683" s="94"/>
      <c r="WFU683" s="59"/>
      <c r="WFV683" s="60"/>
      <c r="WFW683" s="94"/>
      <c r="WFX683" s="59"/>
      <c r="WFY683" s="60"/>
      <c r="WFZ683" s="94"/>
      <c r="WGA683" s="59"/>
      <c r="WGB683" s="60"/>
      <c r="WGC683" s="94"/>
      <c r="WGD683" s="59"/>
      <c r="WGE683" s="60"/>
      <c r="WGF683" s="94"/>
      <c r="WGG683" s="59"/>
      <c r="WGH683" s="60"/>
      <c r="WGI683" s="94"/>
      <c r="WGJ683" s="59"/>
      <c r="WGK683" s="60"/>
      <c r="WGL683" s="94"/>
      <c r="WGM683" s="59"/>
      <c r="WGN683" s="60"/>
      <c r="WGO683" s="94"/>
      <c r="WGP683" s="59"/>
      <c r="WGQ683" s="60"/>
      <c r="WGR683" s="94"/>
      <c r="WGS683" s="59"/>
      <c r="WGT683" s="60"/>
      <c r="WGU683" s="94"/>
      <c r="WGV683" s="59"/>
      <c r="WGW683" s="60"/>
      <c r="WGX683" s="94"/>
      <c r="WGY683" s="59"/>
      <c r="WGZ683" s="60"/>
      <c r="WHA683" s="94"/>
      <c r="WHB683" s="59"/>
      <c r="WHC683" s="60"/>
      <c r="WHD683" s="94"/>
      <c r="WHE683" s="59"/>
      <c r="WHF683" s="60"/>
      <c r="WHG683" s="94"/>
      <c r="WHH683" s="59"/>
      <c r="WHI683" s="60"/>
      <c r="WHJ683" s="94"/>
      <c r="WHK683" s="59"/>
      <c r="WHL683" s="60"/>
      <c r="WHM683" s="94"/>
      <c r="WHN683" s="59"/>
      <c r="WHO683" s="60"/>
      <c r="WHP683" s="94"/>
      <c r="WHQ683" s="59"/>
      <c r="WHR683" s="60"/>
      <c r="WHS683" s="94"/>
      <c r="WHT683" s="59"/>
      <c r="WHU683" s="60"/>
      <c r="WHV683" s="94"/>
      <c r="WHW683" s="59"/>
      <c r="WHX683" s="60"/>
      <c r="WHY683" s="94"/>
      <c r="WHZ683" s="59"/>
      <c r="WIA683" s="60"/>
      <c r="WIB683" s="94"/>
      <c r="WIC683" s="59"/>
      <c r="WID683" s="60"/>
      <c r="WIE683" s="94"/>
      <c r="WIF683" s="59"/>
      <c r="WIG683" s="60"/>
      <c r="WIH683" s="94"/>
      <c r="WII683" s="59"/>
      <c r="WIJ683" s="60"/>
      <c r="WIK683" s="94"/>
      <c r="WIL683" s="59"/>
      <c r="WIM683" s="60"/>
      <c r="WIN683" s="94"/>
      <c r="WIO683" s="59"/>
      <c r="WIP683" s="60"/>
      <c r="WIQ683" s="94"/>
      <c r="WIR683" s="59"/>
      <c r="WIS683" s="60"/>
      <c r="WIT683" s="94"/>
      <c r="WIU683" s="59"/>
      <c r="WIV683" s="60"/>
      <c r="WIW683" s="94"/>
      <c r="WIX683" s="59"/>
      <c r="WIY683" s="60"/>
      <c r="WIZ683" s="94"/>
      <c r="WJA683" s="59"/>
      <c r="WJB683" s="60"/>
      <c r="WJC683" s="94"/>
      <c r="WJD683" s="59"/>
      <c r="WJE683" s="60"/>
      <c r="WJF683" s="94"/>
      <c r="WJG683" s="59"/>
      <c r="WJH683" s="60"/>
      <c r="WJI683" s="94"/>
      <c r="WJJ683" s="59"/>
      <c r="WJK683" s="60"/>
      <c r="WJL683" s="94"/>
      <c r="WJM683" s="59"/>
      <c r="WJN683" s="60"/>
      <c r="WJO683" s="94"/>
      <c r="WJP683" s="59"/>
      <c r="WJQ683" s="60"/>
      <c r="WJR683" s="94"/>
      <c r="WJS683" s="59"/>
      <c r="WJT683" s="60"/>
      <c r="WJU683" s="94"/>
      <c r="WJV683" s="59"/>
      <c r="WJW683" s="60"/>
      <c r="WJX683" s="94"/>
      <c r="WJY683" s="59"/>
      <c r="WJZ683" s="60"/>
      <c r="WKA683" s="94"/>
      <c r="WKB683" s="59"/>
      <c r="WKC683" s="60"/>
      <c r="WKD683" s="94"/>
      <c r="WKE683" s="59"/>
      <c r="WKF683" s="60"/>
      <c r="WKG683" s="94"/>
      <c r="WKH683" s="59"/>
      <c r="WKI683" s="60"/>
      <c r="WKJ683" s="94"/>
      <c r="WKK683" s="59"/>
      <c r="WKL683" s="60"/>
      <c r="WKM683" s="94"/>
      <c r="WKN683" s="59"/>
      <c r="WKO683" s="60"/>
      <c r="WKP683" s="94"/>
      <c r="WKQ683" s="59"/>
      <c r="WKR683" s="60"/>
      <c r="WKS683" s="94"/>
      <c r="WKT683" s="59"/>
      <c r="WKU683" s="60"/>
      <c r="WKV683" s="94"/>
      <c r="WKW683" s="59"/>
      <c r="WKX683" s="60"/>
      <c r="WKY683" s="94"/>
      <c r="WKZ683" s="59"/>
      <c r="WLA683" s="60"/>
      <c r="WLB683" s="94"/>
      <c r="WLC683" s="59"/>
      <c r="WLD683" s="60"/>
      <c r="WLE683" s="94"/>
      <c r="WLF683" s="59"/>
      <c r="WLG683" s="60"/>
      <c r="WLH683" s="94"/>
      <c r="WLI683" s="59"/>
      <c r="WLJ683" s="60"/>
      <c r="WLK683" s="94"/>
      <c r="WLL683" s="59"/>
      <c r="WLM683" s="60"/>
      <c r="WLN683" s="94"/>
      <c r="WLO683" s="59"/>
      <c r="WLP683" s="60"/>
      <c r="WLQ683" s="94"/>
      <c r="WLR683" s="59"/>
      <c r="WLS683" s="60"/>
      <c r="WLT683" s="94"/>
      <c r="WLU683" s="59"/>
      <c r="WLV683" s="60"/>
      <c r="WLW683" s="94"/>
      <c r="WLX683" s="59"/>
      <c r="WLY683" s="60"/>
      <c r="WLZ683" s="94"/>
      <c r="WMA683" s="59"/>
      <c r="WMB683" s="60"/>
      <c r="WMC683" s="94"/>
      <c r="WMD683" s="59"/>
      <c r="WME683" s="60"/>
      <c r="WMF683" s="94"/>
      <c r="WMG683" s="59"/>
      <c r="WMH683" s="60"/>
      <c r="WMI683" s="94"/>
      <c r="WMJ683" s="59"/>
      <c r="WMK683" s="60"/>
      <c r="WML683" s="94"/>
      <c r="WMM683" s="59"/>
      <c r="WMN683" s="60"/>
      <c r="WMO683" s="94"/>
      <c r="WMP683" s="59"/>
      <c r="WMQ683" s="60"/>
      <c r="WMR683" s="94"/>
      <c r="WMS683" s="59"/>
      <c r="WMT683" s="60"/>
      <c r="WMU683" s="94"/>
      <c r="WMV683" s="59"/>
      <c r="WMW683" s="60"/>
      <c r="WMX683" s="94"/>
      <c r="WMY683" s="59"/>
      <c r="WMZ683" s="60"/>
      <c r="WNA683" s="94"/>
      <c r="WNB683" s="59"/>
      <c r="WNC683" s="60"/>
      <c r="WND683" s="94"/>
      <c r="WNE683" s="59"/>
      <c r="WNF683" s="60"/>
      <c r="WNG683" s="94"/>
      <c r="WNH683" s="59"/>
      <c r="WNI683" s="60"/>
      <c r="WNJ683" s="94"/>
      <c r="WNK683" s="59"/>
      <c r="WNL683" s="60"/>
      <c r="WNM683" s="94"/>
      <c r="WNN683" s="59"/>
      <c r="WNO683" s="60"/>
      <c r="WNP683" s="94"/>
      <c r="WNQ683" s="59"/>
      <c r="WNR683" s="60"/>
      <c r="WNS683" s="94"/>
      <c r="WNT683" s="59"/>
      <c r="WNU683" s="60"/>
      <c r="WNV683" s="94"/>
      <c r="WNW683" s="59"/>
      <c r="WNX683" s="60"/>
      <c r="WNY683" s="94"/>
      <c r="WNZ683" s="59"/>
      <c r="WOA683" s="60"/>
      <c r="WOB683" s="94"/>
      <c r="WOC683" s="59"/>
      <c r="WOD683" s="60"/>
      <c r="WOE683" s="94"/>
      <c r="WOF683" s="59"/>
      <c r="WOG683" s="60"/>
      <c r="WOH683" s="94"/>
      <c r="WOI683" s="59"/>
      <c r="WOJ683" s="60"/>
      <c r="WOK683" s="94"/>
      <c r="WOL683" s="59"/>
      <c r="WOM683" s="60"/>
      <c r="WON683" s="94"/>
      <c r="WOO683" s="59"/>
      <c r="WOP683" s="60"/>
      <c r="WOQ683" s="94"/>
      <c r="WOR683" s="59"/>
      <c r="WOS683" s="60"/>
      <c r="WOT683" s="94"/>
      <c r="WOU683" s="59"/>
      <c r="WOV683" s="60"/>
      <c r="WOW683" s="94"/>
      <c r="WOX683" s="59"/>
      <c r="WOY683" s="60"/>
      <c r="WOZ683" s="94"/>
      <c r="WPA683" s="59"/>
      <c r="WPB683" s="60"/>
      <c r="WPC683" s="94"/>
      <c r="WPD683" s="59"/>
      <c r="WPE683" s="60"/>
      <c r="WPF683" s="94"/>
      <c r="WPG683" s="59"/>
      <c r="WPH683" s="60"/>
      <c r="WPI683" s="94"/>
      <c r="WPJ683" s="59"/>
      <c r="WPK683" s="60"/>
      <c r="WPL683" s="94"/>
      <c r="WPM683" s="59"/>
      <c r="WPN683" s="60"/>
      <c r="WPO683" s="94"/>
      <c r="WPP683" s="59"/>
      <c r="WPQ683" s="60"/>
      <c r="WPR683" s="94"/>
      <c r="WPS683" s="59"/>
      <c r="WPT683" s="60"/>
      <c r="WPU683" s="94"/>
      <c r="WPV683" s="59"/>
      <c r="WPW683" s="60"/>
      <c r="WPX683" s="94"/>
      <c r="WPY683" s="59"/>
      <c r="WPZ683" s="60"/>
      <c r="WQA683" s="94"/>
      <c r="WQB683" s="59"/>
      <c r="WQC683" s="60"/>
      <c r="WQD683" s="94"/>
      <c r="WQE683" s="59"/>
      <c r="WQF683" s="60"/>
      <c r="WQG683" s="94"/>
      <c r="WQH683" s="59"/>
      <c r="WQI683" s="60"/>
      <c r="WQJ683" s="94"/>
      <c r="WQK683" s="59"/>
      <c r="WQL683" s="60"/>
      <c r="WQM683" s="94"/>
      <c r="WQN683" s="59"/>
      <c r="WQO683" s="60"/>
      <c r="WQP683" s="94"/>
      <c r="WQQ683" s="59"/>
      <c r="WQR683" s="60"/>
      <c r="WQS683" s="94"/>
      <c r="WQT683" s="59"/>
      <c r="WQU683" s="60"/>
      <c r="WQV683" s="94"/>
      <c r="WQW683" s="59"/>
      <c r="WQX683" s="60"/>
      <c r="WQY683" s="94"/>
      <c r="WQZ683" s="59"/>
      <c r="WRA683" s="60"/>
      <c r="WRB683" s="94"/>
      <c r="WRC683" s="59"/>
      <c r="WRD683" s="60"/>
      <c r="WRE683" s="94"/>
      <c r="WRF683" s="59"/>
      <c r="WRG683" s="60"/>
      <c r="WRH683" s="94"/>
      <c r="WRI683" s="59"/>
      <c r="WRJ683" s="60"/>
      <c r="WRK683" s="94"/>
      <c r="WRL683" s="59"/>
      <c r="WRM683" s="60"/>
      <c r="WRN683" s="94"/>
      <c r="WRO683" s="59"/>
      <c r="WRP683" s="60"/>
      <c r="WRQ683" s="94"/>
      <c r="WRR683" s="59"/>
      <c r="WRS683" s="60"/>
      <c r="WRT683" s="94"/>
      <c r="WRU683" s="59"/>
      <c r="WRV683" s="60"/>
      <c r="WRW683" s="94"/>
      <c r="WRX683" s="59"/>
      <c r="WRY683" s="60"/>
      <c r="WRZ683" s="94"/>
      <c r="WSA683" s="59"/>
      <c r="WSB683" s="60"/>
      <c r="WSC683" s="94"/>
      <c r="WSD683" s="59"/>
      <c r="WSE683" s="60"/>
      <c r="WSF683" s="94"/>
      <c r="WSG683" s="59"/>
      <c r="WSH683" s="60"/>
      <c r="WSI683" s="94"/>
      <c r="WSJ683" s="59"/>
      <c r="WSK683" s="60"/>
      <c r="WSL683" s="94"/>
      <c r="WSM683" s="59"/>
      <c r="WSN683" s="60"/>
      <c r="WSO683" s="94"/>
      <c r="WSP683" s="59"/>
      <c r="WSQ683" s="60"/>
      <c r="WSR683" s="94"/>
      <c r="WSS683" s="59"/>
      <c r="WST683" s="60"/>
      <c r="WSU683" s="94"/>
      <c r="WSV683" s="59"/>
      <c r="WSW683" s="60"/>
      <c r="WSX683" s="94"/>
      <c r="WSY683" s="59"/>
      <c r="WSZ683" s="60"/>
      <c r="WTA683" s="94"/>
      <c r="WTB683" s="59"/>
      <c r="WTC683" s="60"/>
      <c r="WTD683" s="94"/>
      <c r="WTE683" s="59"/>
      <c r="WTF683" s="60"/>
      <c r="WTG683" s="94"/>
      <c r="WTH683" s="59"/>
      <c r="WTI683" s="60"/>
      <c r="WTJ683" s="94"/>
      <c r="WTK683" s="59"/>
      <c r="WTL683" s="60"/>
      <c r="WTM683" s="94"/>
      <c r="WTN683" s="59"/>
      <c r="WTO683" s="60"/>
      <c r="WTP683" s="94"/>
      <c r="WTQ683" s="59"/>
      <c r="WTR683" s="60"/>
      <c r="WTS683" s="94"/>
      <c r="WTT683" s="59"/>
      <c r="WTU683" s="60"/>
      <c r="WTV683" s="94"/>
      <c r="WTW683" s="59"/>
      <c r="WTX683" s="60"/>
      <c r="WTY683" s="94"/>
      <c r="WTZ683" s="59"/>
      <c r="WUA683" s="60"/>
      <c r="WUB683" s="94"/>
      <c r="WUC683" s="59"/>
      <c r="WUD683" s="60"/>
      <c r="WUE683" s="94"/>
      <c r="WUF683" s="59"/>
      <c r="WUG683" s="60"/>
      <c r="WUH683" s="94"/>
      <c r="WUI683" s="59"/>
      <c r="WUJ683" s="60"/>
      <c r="WUK683" s="94"/>
      <c r="WUL683" s="59"/>
      <c r="WUM683" s="60"/>
      <c r="WUN683" s="94"/>
      <c r="WUO683" s="59"/>
      <c r="WUP683" s="60"/>
      <c r="WUQ683" s="94"/>
      <c r="WUR683" s="59"/>
      <c r="WUS683" s="60"/>
      <c r="WUT683" s="94"/>
      <c r="WUU683" s="59"/>
      <c r="WUV683" s="60"/>
      <c r="WUW683" s="94"/>
      <c r="WUX683" s="59"/>
      <c r="WUY683" s="60"/>
      <c r="WUZ683" s="94"/>
      <c r="WVA683" s="59"/>
      <c r="WVB683" s="60"/>
      <c r="WVC683" s="94"/>
      <c r="WVD683" s="59"/>
      <c r="WVE683" s="60"/>
      <c r="WVF683" s="94"/>
      <c r="WVG683" s="59"/>
      <c r="WVH683" s="60"/>
      <c r="WVI683" s="94"/>
      <c r="WVJ683" s="59"/>
      <c r="WVK683" s="60"/>
      <c r="WVL683" s="94"/>
      <c r="WVM683" s="59"/>
      <c r="WVN683" s="60"/>
      <c r="WVO683" s="94"/>
      <c r="WVP683" s="59"/>
      <c r="WVQ683" s="60"/>
      <c r="WVR683" s="94"/>
      <c r="WVS683" s="59"/>
      <c r="WVT683" s="60"/>
      <c r="WVU683" s="94"/>
      <c r="WVV683" s="59"/>
      <c r="WVW683" s="60"/>
      <c r="WVX683" s="94"/>
      <c r="WVY683" s="59"/>
      <c r="WVZ683" s="60"/>
      <c r="WWA683" s="94"/>
      <c r="WWB683" s="59"/>
      <c r="WWC683" s="60"/>
      <c r="WWD683" s="94"/>
      <c r="WWE683" s="59"/>
      <c r="WWF683" s="60"/>
      <c r="WWG683" s="94"/>
      <c r="WWH683" s="59"/>
      <c r="WWI683" s="60"/>
      <c r="WWJ683" s="94"/>
      <c r="WWK683" s="59"/>
      <c r="WWL683" s="60"/>
      <c r="WWM683" s="94"/>
      <c r="WWN683" s="59"/>
      <c r="WWO683" s="60"/>
      <c r="WWP683" s="94"/>
      <c r="WWQ683" s="59"/>
      <c r="WWR683" s="60"/>
      <c r="WWS683" s="94"/>
      <c r="WWT683" s="59"/>
      <c r="WWU683" s="60"/>
      <c r="WWV683" s="94"/>
      <c r="WWW683" s="59"/>
      <c r="WWX683" s="60"/>
      <c r="WWY683" s="94"/>
      <c r="WWZ683" s="59"/>
      <c r="WXA683" s="60"/>
      <c r="WXB683" s="94"/>
      <c r="WXC683" s="59"/>
      <c r="WXD683" s="60"/>
      <c r="WXE683" s="94"/>
      <c r="WXF683" s="59"/>
      <c r="WXG683" s="60"/>
      <c r="WXH683" s="94"/>
      <c r="WXI683" s="59"/>
      <c r="WXJ683" s="60"/>
      <c r="WXK683" s="94"/>
      <c r="WXL683" s="59"/>
      <c r="WXM683" s="60"/>
      <c r="WXN683" s="94"/>
      <c r="WXO683" s="59"/>
      <c r="WXP683" s="60"/>
      <c r="WXQ683" s="94"/>
      <c r="WXR683" s="59"/>
      <c r="WXS683" s="60"/>
      <c r="WXT683" s="94"/>
      <c r="WXU683" s="59"/>
      <c r="WXV683" s="60"/>
      <c r="WXW683" s="94"/>
      <c r="WXX683" s="59"/>
      <c r="WXY683" s="60"/>
      <c r="WXZ683" s="94"/>
      <c r="WYA683" s="59"/>
      <c r="WYB683" s="60"/>
      <c r="WYC683" s="94"/>
      <c r="WYD683" s="59"/>
      <c r="WYE683" s="60"/>
      <c r="WYF683" s="94"/>
      <c r="WYG683" s="59"/>
      <c r="WYH683" s="60"/>
      <c r="WYI683" s="94"/>
      <c r="WYJ683" s="59"/>
      <c r="WYK683" s="60"/>
      <c r="WYL683" s="94"/>
      <c r="WYM683" s="59"/>
      <c r="WYN683" s="60"/>
      <c r="WYO683" s="94"/>
      <c r="WYP683" s="59"/>
      <c r="WYQ683" s="60"/>
      <c r="WYR683" s="94"/>
      <c r="WYS683" s="59"/>
      <c r="WYT683" s="60"/>
      <c r="WYU683" s="94"/>
      <c r="WYV683" s="59"/>
      <c r="WYW683" s="60"/>
      <c r="WYX683" s="94"/>
      <c r="WYY683" s="59"/>
      <c r="WYZ683" s="60"/>
      <c r="WZA683" s="94"/>
      <c r="WZB683" s="59"/>
      <c r="WZC683" s="60"/>
      <c r="WZD683" s="94"/>
      <c r="WZE683" s="59"/>
      <c r="WZF683" s="60"/>
      <c r="WZG683" s="94"/>
      <c r="WZH683" s="59"/>
      <c r="WZI683" s="60"/>
      <c r="WZJ683" s="94"/>
      <c r="WZK683" s="59"/>
      <c r="WZL683" s="60"/>
      <c r="WZM683" s="94"/>
      <c r="WZN683" s="59"/>
      <c r="WZO683" s="60"/>
      <c r="WZP683" s="94"/>
      <c r="WZQ683" s="59"/>
      <c r="WZR683" s="60"/>
      <c r="WZS683" s="94"/>
      <c r="WZT683" s="59"/>
      <c r="WZU683" s="60"/>
      <c r="WZV683" s="94"/>
      <c r="WZW683" s="59"/>
      <c r="WZX683" s="60"/>
      <c r="WZY683" s="94"/>
      <c r="WZZ683" s="59"/>
      <c r="XAA683" s="60"/>
      <c r="XAB683" s="94"/>
      <c r="XAC683" s="59"/>
      <c r="XAD683" s="60"/>
      <c r="XAE683" s="94"/>
      <c r="XAF683" s="59"/>
      <c r="XAG683" s="60"/>
      <c r="XAH683" s="94"/>
      <c r="XAI683" s="59"/>
      <c r="XAJ683" s="60"/>
      <c r="XAK683" s="94"/>
      <c r="XAL683" s="59"/>
      <c r="XAM683" s="60"/>
      <c r="XAN683" s="94"/>
      <c r="XAO683" s="59"/>
      <c r="XAP683" s="60"/>
      <c r="XAQ683" s="94"/>
      <c r="XAR683" s="59"/>
      <c r="XAS683" s="60"/>
      <c r="XAT683" s="94"/>
      <c r="XAU683" s="59"/>
      <c r="XAV683" s="60"/>
      <c r="XAW683" s="94"/>
      <c r="XAX683" s="59"/>
      <c r="XAY683" s="60"/>
      <c r="XAZ683" s="94"/>
      <c r="XBA683" s="59"/>
      <c r="XBB683" s="60"/>
      <c r="XBC683" s="94"/>
      <c r="XBD683" s="59"/>
      <c r="XBE683" s="60"/>
      <c r="XBF683" s="94"/>
      <c r="XBG683" s="59"/>
      <c r="XBH683" s="60"/>
      <c r="XBI683" s="94"/>
      <c r="XBJ683" s="59"/>
      <c r="XBK683" s="60"/>
      <c r="XBL683" s="94"/>
      <c r="XBM683" s="59"/>
      <c r="XBN683" s="60"/>
      <c r="XBO683" s="94"/>
      <c r="XBP683" s="59"/>
      <c r="XBQ683" s="60"/>
      <c r="XBR683" s="94"/>
      <c r="XBS683" s="59"/>
      <c r="XBT683" s="60"/>
      <c r="XBU683" s="94"/>
      <c r="XBV683" s="59"/>
      <c r="XBW683" s="60"/>
      <c r="XBX683" s="94"/>
      <c r="XBY683" s="59"/>
      <c r="XBZ683" s="60"/>
      <c r="XCA683" s="94"/>
      <c r="XCB683" s="59"/>
      <c r="XCC683" s="60"/>
      <c r="XCD683" s="94"/>
      <c r="XCE683" s="59"/>
      <c r="XCF683" s="60"/>
      <c r="XCG683" s="94"/>
      <c r="XCH683" s="59"/>
      <c r="XCI683" s="60"/>
      <c r="XCJ683" s="94"/>
      <c r="XCK683" s="59"/>
      <c r="XCL683" s="60"/>
      <c r="XCM683" s="94"/>
      <c r="XCN683" s="59"/>
      <c r="XCO683" s="60"/>
      <c r="XCP683" s="94"/>
      <c r="XCQ683" s="59"/>
      <c r="XCR683" s="60"/>
      <c r="XCS683" s="94"/>
      <c r="XCT683" s="59"/>
      <c r="XCU683" s="60"/>
      <c r="XCV683" s="94"/>
      <c r="XCW683" s="59"/>
      <c r="XCX683" s="60"/>
      <c r="XCY683" s="94"/>
      <c r="XCZ683" s="59"/>
      <c r="XDA683" s="60"/>
      <c r="XDB683" s="94"/>
      <c r="XDC683" s="59"/>
      <c r="XDD683" s="60"/>
      <c r="XDE683" s="94"/>
      <c r="XDF683" s="59"/>
      <c r="XDG683" s="60"/>
      <c r="XDH683" s="94"/>
      <c r="XDI683" s="59"/>
      <c r="XDJ683" s="60"/>
      <c r="XDK683" s="94"/>
      <c r="XDL683" s="59"/>
      <c r="XDM683" s="60"/>
      <c r="XDN683" s="94"/>
      <c r="XDO683" s="59"/>
      <c r="XDP683" s="60"/>
      <c r="XDQ683" s="94"/>
      <c r="XDR683" s="59"/>
      <c r="XDS683" s="60"/>
      <c r="XDT683" s="94"/>
      <c r="XDU683" s="59"/>
      <c r="XDV683" s="60"/>
      <c r="XDW683" s="94"/>
      <c r="XDX683" s="59"/>
      <c r="XDY683" s="60"/>
      <c r="XDZ683" s="94"/>
      <c r="XEA683" s="59"/>
      <c r="XEB683" s="60"/>
      <c r="XEC683" s="94"/>
      <c r="XED683" s="59"/>
      <c r="XEE683" s="60"/>
      <c r="XEF683" s="94"/>
      <c r="XEG683" s="59"/>
      <c r="XEH683" s="60"/>
      <c r="XEI683" s="94"/>
      <c r="XEJ683" s="59"/>
      <c r="XEK683" s="60"/>
      <c r="XEL683" s="94"/>
      <c r="XEM683" s="59"/>
      <c r="XEN683" s="60"/>
      <c r="XEO683" s="94"/>
      <c r="XEP683" s="59"/>
      <c r="XEQ683" s="60"/>
      <c r="XER683" s="94"/>
      <c r="XES683" s="59"/>
      <c r="XET683" s="60"/>
      <c r="XEU683" s="94"/>
      <c r="XEV683" s="59"/>
      <c r="XEW683" s="60"/>
      <c r="XEX683" s="94"/>
      <c r="XEY683" s="59"/>
      <c r="XEZ683" s="60"/>
      <c r="XFA683" s="94"/>
      <c r="XFB683" s="59"/>
      <c r="XFC683" s="60"/>
      <c r="XFD683" s="94"/>
    </row>
    <row r="684" spans="1:16384" s="203" customFormat="1" ht="18" customHeight="1">
      <c r="A684" s="111"/>
      <c r="B684" s="97"/>
      <c r="C684" s="98"/>
      <c r="D684" s="95"/>
      <c r="E684" s="43" t="s">
        <v>327</v>
      </c>
      <c r="F684" s="44" t="s">
        <v>344</v>
      </c>
      <c r="G684" s="214">
        <v>1</v>
      </c>
      <c r="H684" s="71">
        <v>30</v>
      </c>
      <c r="I684" s="71">
        <v>0</v>
      </c>
      <c r="J684" s="96">
        <v>40</v>
      </c>
      <c r="K684" s="78">
        <f t="shared" ref="K684:K702" si="69">IF(OR(LEFT(E684,2)="ĐA",LEFT(E684,2)="DA",LEFT(E684,5)="Đồ án",LEFT(E684,5)="Đồán ",LEFT(E684,9)="Sinh hoạt",LEFT(E684,9)="sinh hoạt",LEFT(E684,6)="Cố vấn",LEFT(E684,6)="cố vấn",LEFT(E684,4)="cvht",LEFT(E684,4)="CVHT",LEFT(E684,4)="shcn",LEFT(E684,4)="SHCN"),0,(IF(AND(H684&gt;0,J684&gt;0),IF(J684&gt;60,1.3,IF(J684&gt;35,1.2,1)),0)))</f>
        <v>1.2</v>
      </c>
      <c r="L684" s="78">
        <f t="shared" ref="L684:L702" si="70">IF(OR(LEFT(E684,2)="ĐA",LEFT(E684,2)="DA",LEFT(E684,5)="Đồ án",LEFT(E684,5)="Đồán "),0,IF(AND(J684&gt;0,I684&gt;0),IF(AND(OR(LEFT(E684,4)="GDQP",LEFT(E684,4)="gdqp",LEFT(E684,19)="Giáo dục quốc phòng"),J684&gt;50),1.3,IF(J684&gt;35,1.2,IF(J684&gt;29,1.1,1))),0))</f>
        <v>0</v>
      </c>
      <c r="M684" s="45">
        <f t="shared" ref="M684:M702" si="71">ROUND(IF(OR(LEFT(E684,2)="ĐA",LEFT(E684,2)="DA",LEFT(E684,5)="Đồ án",LEFT(E684,5)="Đồán "),J684*0.5,(IF(H684&gt;0,H684*K684,"0")+IF(I684&gt;0,(I684*0.75)*L684,"0"))),1)</f>
        <v>36</v>
      </c>
      <c r="N684" s="480"/>
      <c r="O684" s="464"/>
      <c r="P684" s="458"/>
      <c r="Q684" s="464"/>
      <c r="R684" s="458"/>
      <c r="S684" s="462"/>
      <c r="T684" s="445"/>
      <c r="U684" s="462"/>
      <c r="V684" s="445"/>
      <c r="W684" s="205"/>
      <c r="X684" s="445"/>
      <c r="Y684" s="445"/>
      <c r="Z684" s="445"/>
      <c r="AA684" s="445"/>
      <c r="AB684" s="445"/>
      <c r="AC684" s="445"/>
      <c r="AD684" s="74"/>
    </row>
    <row r="685" spans="1:16384" s="203" customFormat="1" ht="18" customHeight="1">
      <c r="A685" s="111"/>
      <c r="B685" s="97"/>
      <c r="C685" s="98"/>
      <c r="D685" s="95"/>
      <c r="E685" s="43" t="s">
        <v>327</v>
      </c>
      <c r="F685" s="44" t="s">
        <v>345</v>
      </c>
      <c r="G685" s="214">
        <v>1</v>
      </c>
      <c r="H685" s="71">
        <v>30</v>
      </c>
      <c r="I685" s="71">
        <v>0</v>
      </c>
      <c r="J685" s="96">
        <v>40</v>
      </c>
      <c r="K685" s="78">
        <f t="shared" si="69"/>
        <v>1.2</v>
      </c>
      <c r="L685" s="78">
        <f t="shared" si="70"/>
        <v>0</v>
      </c>
      <c r="M685" s="45">
        <f t="shared" si="71"/>
        <v>36</v>
      </c>
      <c r="N685" s="480"/>
      <c r="O685" s="464"/>
      <c r="P685" s="458"/>
      <c r="Q685" s="464"/>
      <c r="R685" s="458"/>
      <c r="S685" s="462"/>
      <c r="T685" s="445"/>
      <c r="U685" s="462"/>
      <c r="V685" s="445"/>
      <c r="W685" s="205"/>
      <c r="X685" s="445"/>
      <c r="Y685" s="445"/>
      <c r="Z685" s="445"/>
      <c r="AA685" s="445"/>
      <c r="AB685" s="445"/>
      <c r="AC685" s="445"/>
      <c r="AD685" s="74"/>
    </row>
    <row r="686" spans="1:16384" s="203" customFormat="1" ht="18" hidden="1" customHeight="1">
      <c r="A686" s="111"/>
      <c r="B686" s="97"/>
      <c r="C686" s="98"/>
      <c r="D686" s="95"/>
      <c r="E686" s="43"/>
      <c r="F686" s="44"/>
      <c r="G686" s="214"/>
      <c r="H686" s="71"/>
      <c r="I686" s="71"/>
      <c r="J686" s="96"/>
      <c r="K686" s="78">
        <f t="shared" si="69"/>
        <v>0</v>
      </c>
      <c r="L686" s="78">
        <f t="shared" si="70"/>
        <v>0</v>
      </c>
      <c r="M686" s="45">
        <f t="shared" si="71"/>
        <v>0</v>
      </c>
      <c r="N686" s="480"/>
      <c r="O686" s="464"/>
      <c r="P686" s="458"/>
      <c r="Q686" s="464"/>
      <c r="R686" s="458"/>
      <c r="S686" s="462"/>
      <c r="T686" s="445"/>
      <c r="U686" s="462"/>
      <c r="V686" s="445"/>
      <c r="W686" s="205"/>
      <c r="X686" s="445"/>
      <c r="Y686" s="445"/>
      <c r="Z686" s="445"/>
      <c r="AA686" s="445"/>
      <c r="AB686" s="445"/>
      <c r="AC686" s="445"/>
      <c r="AD686" s="74"/>
    </row>
    <row r="687" spans="1:16384" s="203" customFormat="1" ht="18" hidden="1" customHeight="1">
      <c r="A687" s="111"/>
      <c r="B687" s="97"/>
      <c r="C687" s="98"/>
      <c r="D687" s="95"/>
      <c r="E687" s="43"/>
      <c r="F687" s="44"/>
      <c r="G687" s="214"/>
      <c r="H687" s="71"/>
      <c r="I687" s="71"/>
      <c r="J687" s="96"/>
      <c r="K687" s="78">
        <f t="shared" si="69"/>
        <v>0</v>
      </c>
      <c r="L687" s="78">
        <f t="shared" si="70"/>
        <v>0</v>
      </c>
      <c r="M687" s="45">
        <f t="shared" si="71"/>
        <v>0</v>
      </c>
      <c r="N687" s="480"/>
      <c r="O687" s="464"/>
      <c r="P687" s="458"/>
      <c r="Q687" s="464"/>
      <c r="R687" s="458"/>
      <c r="S687" s="462"/>
      <c r="T687" s="445"/>
      <c r="U687" s="462"/>
      <c r="V687" s="445"/>
      <c r="W687" s="205"/>
      <c r="X687" s="445"/>
      <c r="Y687" s="445"/>
      <c r="Z687" s="445"/>
      <c r="AA687" s="445"/>
      <c r="AB687" s="445"/>
      <c r="AC687" s="445"/>
      <c r="AD687" s="74"/>
    </row>
    <row r="688" spans="1:16384" s="203" customFormat="1" ht="18" hidden="1" customHeight="1">
      <c r="A688" s="111"/>
      <c r="B688" s="97"/>
      <c r="C688" s="98"/>
      <c r="D688" s="95"/>
      <c r="E688" s="43"/>
      <c r="F688" s="44"/>
      <c r="G688" s="214"/>
      <c r="H688" s="71"/>
      <c r="I688" s="71"/>
      <c r="J688" s="96"/>
      <c r="K688" s="78">
        <f t="shared" si="69"/>
        <v>0</v>
      </c>
      <c r="L688" s="78">
        <f t="shared" si="70"/>
        <v>0</v>
      </c>
      <c r="M688" s="45">
        <f t="shared" si="71"/>
        <v>0</v>
      </c>
      <c r="N688" s="480"/>
      <c r="O688" s="464"/>
      <c r="P688" s="458"/>
      <c r="Q688" s="464"/>
      <c r="R688" s="458"/>
      <c r="S688" s="462"/>
      <c r="T688" s="445"/>
      <c r="U688" s="462"/>
      <c r="V688" s="445"/>
      <c r="W688" s="205"/>
      <c r="X688" s="445"/>
      <c r="Y688" s="445"/>
      <c r="Z688" s="445"/>
      <c r="AA688" s="445"/>
      <c r="AB688" s="445"/>
      <c r="AC688" s="445"/>
      <c r="AD688" s="74"/>
    </row>
    <row r="689" spans="1:30" s="203" customFormat="1" ht="18" hidden="1" customHeight="1">
      <c r="A689" s="111"/>
      <c r="B689" s="97"/>
      <c r="C689" s="98"/>
      <c r="D689" s="95"/>
      <c r="E689" s="43"/>
      <c r="F689" s="44"/>
      <c r="G689" s="214"/>
      <c r="H689" s="71"/>
      <c r="I689" s="71"/>
      <c r="J689" s="96"/>
      <c r="K689" s="78">
        <f t="shared" si="69"/>
        <v>0</v>
      </c>
      <c r="L689" s="78">
        <f t="shared" si="70"/>
        <v>0</v>
      </c>
      <c r="M689" s="45">
        <f t="shared" si="71"/>
        <v>0</v>
      </c>
      <c r="N689" s="480"/>
      <c r="O689" s="464"/>
      <c r="P689" s="458"/>
      <c r="Q689" s="464"/>
      <c r="R689" s="458"/>
      <c r="S689" s="462"/>
      <c r="T689" s="445"/>
      <c r="U689" s="462"/>
      <c r="V689" s="445"/>
      <c r="W689" s="205"/>
      <c r="X689" s="445"/>
      <c r="Y689" s="445"/>
      <c r="Z689" s="445"/>
      <c r="AA689" s="445"/>
      <c r="AB689" s="445"/>
      <c r="AC689" s="445"/>
      <c r="AD689" s="74"/>
    </row>
    <row r="690" spans="1:30" s="203" customFormat="1" ht="18" hidden="1" customHeight="1">
      <c r="A690" s="111"/>
      <c r="B690" s="97"/>
      <c r="C690" s="98"/>
      <c r="D690" s="95"/>
      <c r="E690" s="43"/>
      <c r="F690" s="44"/>
      <c r="G690" s="214"/>
      <c r="H690" s="71"/>
      <c r="I690" s="71"/>
      <c r="J690" s="96"/>
      <c r="K690" s="78">
        <f t="shared" si="69"/>
        <v>0</v>
      </c>
      <c r="L690" s="78">
        <f t="shared" si="70"/>
        <v>0</v>
      </c>
      <c r="M690" s="45">
        <f t="shared" si="71"/>
        <v>0</v>
      </c>
      <c r="N690" s="480"/>
      <c r="O690" s="464"/>
      <c r="P690" s="458"/>
      <c r="Q690" s="464"/>
      <c r="R690" s="458"/>
      <c r="S690" s="462"/>
      <c r="T690" s="445"/>
      <c r="U690" s="462"/>
      <c r="V690" s="445"/>
      <c r="W690" s="205"/>
      <c r="X690" s="445"/>
      <c r="Y690" s="445"/>
      <c r="Z690" s="445"/>
      <c r="AA690" s="445"/>
      <c r="AB690" s="445"/>
      <c r="AC690" s="445"/>
      <c r="AD690" s="74"/>
    </row>
    <row r="691" spans="1:30" s="203" customFormat="1" ht="18" hidden="1" customHeight="1">
      <c r="A691" s="111"/>
      <c r="B691" s="97"/>
      <c r="C691" s="98"/>
      <c r="D691" s="95"/>
      <c r="E691" s="43"/>
      <c r="F691" s="44"/>
      <c r="G691" s="214"/>
      <c r="H691" s="71"/>
      <c r="I691" s="71"/>
      <c r="J691" s="96"/>
      <c r="K691" s="78">
        <f t="shared" si="69"/>
        <v>0</v>
      </c>
      <c r="L691" s="78">
        <f t="shared" si="70"/>
        <v>0</v>
      </c>
      <c r="M691" s="45">
        <f t="shared" si="71"/>
        <v>0</v>
      </c>
      <c r="N691" s="480"/>
      <c r="O691" s="464"/>
      <c r="P691" s="458"/>
      <c r="Q691" s="464"/>
      <c r="R691" s="458"/>
      <c r="S691" s="462"/>
      <c r="T691" s="445"/>
      <c r="U691" s="462"/>
      <c r="V691" s="445"/>
      <c r="W691" s="205"/>
      <c r="X691" s="445"/>
      <c r="Y691" s="445"/>
      <c r="Z691" s="445"/>
      <c r="AA691" s="445"/>
      <c r="AB691" s="445"/>
      <c r="AC691" s="445"/>
      <c r="AD691" s="74"/>
    </row>
    <row r="692" spans="1:30" s="203" customFormat="1" ht="18" hidden="1" customHeight="1">
      <c r="A692" s="111"/>
      <c r="B692" s="97"/>
      <c r="C692" s="98"/>
      <c r="D692" s="95"/>
      <c r="E692" s="43"/>
      <c r="F692" s="44"/>
      <c r="G692" s="214"/>
      <c r="H692" s="71"/>
      <c r="I692" s="71"/>
      <c r="J692" s="96"/>
      <c r="K692" s="78">
        <f t="shared" si="69"/>
        <v>0</v>
      </c>
      <c r="L692" s="78">
        <f t="shared" si="70"/>
        <v>0</v>
      </c>
      <c r="M692" s="45">
        <f t="shared" si="71"/>
        <v>0</v>
      </c>
      <c r="N692" s="480"/>
      <c r="O692" s="464"/>
      <c r="P692" s="458"/>
      <c r="Q692" s="464"/>
      <c r="R692" s="458"/>
      <c r="S692" s="462"/>
      <c r="T692" s="445"/>
      <c r="U692" s="462"/>
      <c r="V692" s="445"/>
      <c r="W692" s="205"/>
      <c r="X692" s="445"/>
      <c r="Y692" s="445"/>
      <c r="Z692" s="445"/>
      <c r="AA692" s="445"/>
      <c r="AB692" s="445"/>
      <c r="AC692" s="445"/>
      <c r="AD692" s="74"/>
    </row>
    <row r="693" spans="1:30" ht="18" customHeight="1">
      <c r="A693" s="94">
        <v>37</v>
      </c>
      <c r="B693" s="59" t="s">
        <v>481</v>
      </c>
      <c r="C693" s="60"/>
      <c r="D693" s="63"/>
      <c r="E693" s="43" t="s">
        <v>398</v>
      </c>
      <c r="F693" s="44" t="s">
        <v>322</v>
      </c>
      <c r="G693" s="77">
        <v>2</v>
      </c>
      <c r="H693" s="71">
        <v>30</v>
      </c>
      <c r="I693" s="71">
        <v>30</v>
      </c>
      <c r="J693" s="96">
        <v>40</v>
      </c>
      <c r="K693" s="78">
        <f t="shared" si="69"/>
        <v>1.2</v>
      </c>
      <c r="L693" s="78">
        <f t="shared" si="70"/>
        <v>1.2</v>
      </c>
      <c r="M693" s="45">
        <f t="shared" si="71"/>
        <v>63</v>
      </c>
      <c r="N693" s="479"/>
      <c r="O693" s="463"/>
      <c r="P693" s="457">
        <f>SUM(M693:M700)</f>
        <v>639</v>
      </c>
      <c r="Q693" s="463"/>
      <c r="R693" s="457"/>
      <c r="S693" s="461"/>
      <c r="T693" s="463"/>
      <c r="U693" s="461"/>
      <c r="V693" s="463"/>
      <c r="W693" s="204"/>
      <c r="X693" s="463"/>
      <c r="Y693" s="457"/>
      <c r="Z693" s="465"/>
      <c r="AA693" s="465"/>
      <c r="AB693" s="483"/>
      <c r="AC693" s="472">
        <f>P693</f>
        <v>639</v>
      </c>
      <c r="AD693" s="74"/>
    </row>
    <row r="694" spans="1:30" ht="18" customHeight="1">
      <c r="A694" s="81"/>
      <c r="B694" s="99"/>
      <c r="C694" s="100"/>
      <c r="D694" s="63"/>
      <c r="E694" s="83" t="s">
        <v>398</v>
      </c>
      <c r="F694" s="44" t="s">
        <v>323</v>
      </c>
      <c r="G694" s="68">
        <v>2</v>
      </c>
      <c r="H694" s="71">
        <v>30</v>
      </c>
      <c r="I694" s="71">
        <v>30</v>
      </c>
      <c r="J694" s="96">
        <v>40</v>
      </c>
      <c r="K694" s="78">
        <f t="shared" si="69"/>
        <v>1.2</v>
      </c>
      <c r="L694" s="78">
        <f t="shared" si="70"/>
        <v>1.2</v>
      </c>
      <c r="M694" s="45">
        <f t="shared" si="71"/>
        <v>63</v>
      </c>
      <c r="N694" s="480"/>
      <c r="O694" s="464"/>
      <c r="P694" s="458"/>
      <c r="Q694" s="464"/>
      <c r="R694" s="458"/>
      <c r="S694" s="462"/>
      <c r="T694" s="464"/>
      <c r="U694" s="462"/>
      <c r="V694" s="464"/>
      <c r="W694" s="205"/>
      <c r="X694" s="464"/>
      <c r="Y694" s="458"/>
      <c r="Z694" s="466"/>
      <c r="AA694" s="466"/>
      <c r="AB694" s="491"/>
      <c r="AC694" s="445"/>
      <c r="AD694" s="74"/>
    </row>
    <row r="695" spans="1:30" ht="18" customHeight="1">
      <c r="A695" s="81"/>
      <c r="B695" s="97"/>
      <c r="C695" s="98"/>
      <c r="D695" s="95"/>
      <c r="E695" s="83" t="s">
        <v>332</v>
      </c>
      <c r="F695" s="44" t="s">
        <v>241</v>
      </c>
      <c r="G695" s="68">
        <v>2</v>
      </c>
      <c r="H695" s="71">
        <v>30</v>
      </c>
      <c r="I695" s="71">
        <v>30</v>
      </c>
      <c r="J695" s="96">
        <v>40</v>
      </c>
      <c r="K695" s="78">
        <f t="shared" si="69"/>
        <v>1.2</v>
      </c>
      <c r="L695" s="78">
        <f t="shared" si="70"/>
        <v>1.2</v>
      </c>
      <c r="M695" s="45">
        <f t="shared" si="71"/>
        <v>63</v>
      </c>
      <c r="N695" s="480"/>
      <c r="O695" s="464"/>
      <c r="P695" s="458"/>
      <c r="Q695" s="464"/>
      <c r="R695" s="458"/>
      <c r="S695" s="462"/>
      <c r="T695" s="464"/>
      <c r="U695" s="462"/>
      <c r="V695" s="464"/>
      <c r="W695" s="205"/>
      <c r="X695" s="464"/>
      <c r="Y695" s="458"/>
      <c r="Z695" s="466"/>
      <c r="AA695" s="466"/>
      <c r="AB695" s="491"/>
      <c r="AC695" s="445"/>
      <c r="AD695" s="74"/>
    </row>
    <row r="696" spans="1:30" ht="18" customHeight="1">
      <c r="A696" s="81"/>
      <c r="B696" s="97"/>
      <c r="C696" s="98"/>
      <c r="D696" s="95"/>
      <c r="E696" s="83" t="s">
        <v>277</v>
      </c>
      <c r="F696" s="44" t="s">
        <v>399</v>
      </c>
      <c r="G696" s="68">
        <v>2</v>
      </c>
      <c r="H696" s="71">
        <v>30</v>
      </c>
      <c r="I696" s="71">
        <v>60</v>
      </c>
      <c r="J696" s="96">
        <v>40</v>
      </c>
      <c r="K696" s="78">
        <f t="shared" si="69"/>
        <v>1.2</v>
      </c>
      <c r="L696" s="78">
        <f t="shared" si="70"/>
        <v>1.2</v>
      </c>
      <c r="M696" s="45">
        <f t="shared" si="71"/>
        <v>90</v>
      </c>
      <c r="N696" s="480"/>
      <c r="O696" s="464"/>
      <c r="P696" s="458"/>
      <c r="Q696" s="464"/>
      <c r="R696" s="458"/>
      <c r="S696" s="462"/>
      <c r="T696" s="464"/>
      <c r="U696" s="462"/>
      <c r="V696" s="464"/>
      <c r="W696" s="205"/>
      <c r="X696" s="464"/>
      <c r="Y696" s="458"/>
      <c r="Z696" s="466"/>
      <c r="AA696" s="466"/>
      <c r="AB696" s="491"/>
      <c r="AC696" s="445"/>
      <c r="AD696" s="74"/>
    </row>
    <row r="697" spans="1:30" ht="18" customHeight="1">
      <c r="A697" s="81"/>
      <c r="B697" s="62"/>
      <c r="C697" s="98"/>
      <c r="D697" s="95"/>
      <c r="E697" s="83" t="s">
        <v>277</v>
      </c>
      <c r="F697" s="44" t="s">
        <v>400</v>
      </c>
      <c r="G697" s="68">
        <v>2</v>
      </c>
      <c r="H697" s="71">
        <v>30</v>
      </c>
      <c r="I697" s="71">
        <v>60</v>
      </c>
      <c r="J697" s="96">
        <v>40</v>
      </c>
      <c r="K697" s="78">
        <f t="shared" si="69"/>
        <v>1.2</v>
      </c>
      <c r="L697" s="78">
        <f t="shared" si="70"/>
        <v>1.2</v>
      </c>
      <c r="M697" s="45">
        <f t="shared" si="71"/>
        <v>90</v>
      </c>
      <c r="N697" s="480"/>
      <c r="O697" s="464"/>
      <c r="P697" s="458"/>
      <c r="Q697" s="464"/>
      <c r="R697" s="458"/>
      <c r="S697" s="462"/>
      <c r="T697" s="464"/>
      <c r="U697" s="462"/>
      <c r="V697" s="464"/>
      <c r="W697" s="205"/>
      <c r="X697" s="464"/>
      <c r="Y697" s="458"/>
      <c r="Z697" s="466"/>
      <c r="AA697" s="466"/>
      <c r="AB697" s="491"/>
      <c r="AC697" s="445"/>
      <c r="AD697" s="74"/>
    </row>
    <row r="698" spans="1:30" ht="18" customHeight="1">
      <c r="A698" s="81"/>
      <c r="B698" s="97"/>
      <c r="C698" s="98"/>
      <c r="D698" s="95"/>
      <c r="E698" s="83" t="s">
        <v>277</v>
      </c>
      <c r="F698" s="44" t="s">
        <v>401</v>
      </c>
      <c r="G698" s="68">
        <v>2</v>
      </c>
      <c r="H698" s="71">
        <v>30</v>
      </c>
      <c r="I698" s="71">
        <v>60</v>
      </c>
      <c r="J698" s="96">
        <v>40</v>
      </c>
      <c r="K698" s="78">
        <f t="shared" si="69"/>
        <v>1.2</v>
      </c>
      <c r="L698" s="78">
        <f t="shared" si="70"/>
        <v>1.2</v>
      </c>
      <c r="M698" s="45">
        <f t="shared" si="71"/>
        <v>90</v>
      </c>
      <c r="N698" s="480"/>
      <c r="O698" s="464"/>
      <c r="P698" s="458"/>
      <c r="Q698" s="464"/>
      <c r="R698" s="458"/>
      <c r="S698" s="462"/>
      <c r="T698" s="464"/>
      <c r="U698" s="462"/>
      <c r="V698" s="464"/>
      <c r="W698" s="205"/>
      <c r="X698" s="464"/>
      <c r="Y698" s="458"/>
      <c r="Z698" s="466"/>
      <c r="AA698" s="466"/>
      <c r="AB698" s="491"/>
      <c r="AC698" s="445"/>
      <c r="AD698" s="74"/>
    </row>
    <row r="699" spans="1:30" ht="18" customHeight="1">
      <c r="A699" s="81"/>
      <c r="B699" s="99"/>
      <c r="C699" s="100"/>
      <c r="D699" s="95"/>
      <c r="E699" s="83" t="s">
        <v>277</v>
      </c>
      <c r="F699" s="44" t="s">
        <v>404</v>
      </c>
      <c r="G699" s="68">
        <v>2</v>
      </c>
      <c r="H699" s="71">
        <v>30</v>
      </c>
      <c r="I699" s="71">
        <v>60</v>
      </c>
      <c r="J699" s="96">
        <v>40</v>
      </c>
      <c r="K699" s="78">
        <f t="shared" si="69"/>
        <v>1.2</v>
      </c>
      <c r="L699" s="78">
        <f t="shared" si="70"/>
        <v>1.2</v>
      </c>
      <c r="M699" s="45">
        <f t="shared" si="71"/>
        <v>90</v>
      </c>
      <c r="N699" s="480"/>
      <c r="O699" s="464"/>
      <c r="P699" s="458"/>
      <c r="Q699" s="464"/>
      <c r="R699" s="458"/>
      <c r="S699" s="462"/>
      <c r="T699" s="464"/>
      <c r="U699" s="462"/>
      <c r="V699" s="464"/>
      <c r="W699" s="205"/>
      <c r="X699" s="464"/>
      <c r="Y699" s="458"/>
      <c r="Z699" s="466"/>
      <c r="AA699" s="466"/>
      <c r="AB699" s="491"/>
      <c r="AC699" s="445"/>
      <c r="AD699" s="74"/>
    </row>
    <row r="700" spans="1:30" ht="18" customHeight="1">
      <c r="A700" s="81"/>
      <c r="B700" s="99"/>
      <c r="C700" s="100"/>
      <c r="D700" s="95"/>
      <c r="E700" s="83" t="s">
        <v>277</v>
      </c>
      <c r="F700" s="44" t="s">
        <v>405</v>
      </c>
      <c r="G700" s="68">
        <v>2</v>
      </c>
      <c r="H700" s="71">
        <v>30</v>
      </c>
      <c r="I700" s="71">
        <v>60</v>
      </c>
      <c r="J700" s="96">
        <v>40</v>
      </c>
      <c r="K700" s="78">
        <f t="shared" si="69"/>
        <v>1.2</v>
      </c>
      <c r="L700" s="78">
        <f t="shared" si="70"/>
        <v>1.2</v>
      </c>
      <c r="M700" s="45">
        <f t="shared" si="71"/>
        <v>90</v>
      </c>
      <c r="N700" s="480"/>
      <c r="O700" s="464"/>
      <c r="P700" s="458"/>
      <c r="Q700" s="464"/>
      <c r="R700" s="458"/>
      <c r="S700" s="462"/>
      <c r="T700" s="464"/>
      <c r="U700" s="462"/>
      <c r="V700" s="464"/>
      <c r="W700" s="205"/>
      <c r="X700" s="464"/>
      <c r="Y700" s="458"/>
      <c r="Z700" s="466"/>
      <c r="AA700" s="466"/>
      <c r="AB700" s="491"/>
      <c r="AC700" s="445"/>
      <c r="AD700" s="74"/>
    </row>
    <row r="701" spans="1:30" ht="18" hidden="1" customHeight="1">
      <c r="A701" s="81"/>
      <c r="B701" s="99"/>
      <c r="C701" s="100"/>
      <c r="D701" s="95"/>
      <c r="E701" s="83"/>
      <c r="F701" s="44"/>
      <c r="G701" s="68"/>
      <c r="H701" s="71"/>
      <c r="I701" s="71"/>
      <c r="J701" s="96"/>
      <c r="K701" s="78">
        <f t="shared" si="69"/>
        <v>0</v>
      </c>
      <c r="L701" s="78">
        <f t="shared" si="70"/>
        <v>0</v>
      </c>
      <c r="M701" s="45">
        <f t="shared" si="71"/>
        <v>0</v>
      </c>
      <c r="N701" s="480"/>
      <c r="O701" s="464"/>
      <c r="P701" s="458"/>
      <c r="Q701" s="464"/>
      <c r="R701" s="458"/>
      <c r="S701" s="462"/>
      <c r="T701" s="464"/>
      <c r="U701" s="462"/>
      <c r="V701" s="464"/>
      <c r="W701" s="205"/>
      <c r="X701" s="464"/>
      <c r="Y701" s="458"/>
      <c r="Z701" s="466"/>
      <c r="AA701" s="466"/>
      <c r="AB701" s="491"/>
      <c r="AC701" s="445"/>
      <c r="AD701" s="74"/>
    </row>
    <row r="702" spans="1:30" ht="18" hidden="1" customHeight="1">
      <c r="A702" s="64"/>
      <c r="B702" s="65"/>
      <c r="C702" s="66"/>
      <c r="D702" s="66"/>
      <c r="E702" s="67"/>
      <c r="F702" s="44"/>
      <c r="G702" s="68"/>
      <c r="H702" s="71"/>
      <c r="I702" s="71"/>
      <c r="J702" s="96"/>
      <c r="K702" s="78">
        <f t="shared" si="69"/>
        <v>0</v>
      </c>
      <c r="L702" s="78">
        <f t="shared" si="70"/>
        <v>0</v>
      </c>
      <c r="M702" s="45">
        <f t="shared" si="71"/>
        <v>0</v>
      </c>
      <c r="N702" s="526"/>
      <c r="O702" s="485"/>
      <c r="P702" s="490"/>
      <c r="Q702" s="485"/>
      <c r="R702" s="490"/>
      <c r="S702" s="484"/>
      <c r="T702" s="485"/>
      <c r="U702" s="484"/>
      <c r="V702" s="485"/>
      <c r="W702" s="206"/>
      <c r="X702" s="485"/>
      <c r="Y702" s="490"/>
      <c r="Z702" s="492"/>
      <c r="AA702" s="492"/>
      <c r="AB702" s="498"/>
      <c r="AC702" s="445"/>
      <c r="AD702" s="74"/>
    </row>
    <row r="703" spans="1:30" ht="24" customHeight="1">
      <c r="A703" s="425" t="s">
        <v>70</v>
      </c>
      <c r="B703" s="426"/>
      <c r="C703" s="426"/>
      <c r="D703" s="426"/>
      <c r="E703" s="426"/>
      <c r="F703" s="426"/>
      <c r="G703" s="447"/>
      <c r="H703" s="289">
        <f>SUM(H11:H702)</f>
        <v>9146</v>
      </c>
      <c r="I703" s="289">
        <f>SUM(I11:I702)</f>
        <v>16443</v>
      </c>
      <c r="J703" s="102"/>
      <c r="K703" s="78"/>
      <c r="L703" s="78"/>
      <c r="M703" s="104">
        <f t="shared" ref="M703:AC703" si="72">SUM(M11:M702)</f>
        <v>24383.899999999972</v>
      </c>
      <c r="N703" s="103">
        <f t="shared" si="72"/>
        <v>1930.7272727272727</v>
      </c>
      <c r="O703" s="103">
        <f t="shared" si="72"/>
        <v>0</v>
      </c>
      <c r="P703" s="103">
        <f t="shared" si="72"/>
        <v>26314.627272727266</v>
      </c>
      <c r="Q703" s="103">
        <f t="shared" si="72"/>
        <v>128.5</v>
      </c>
      <c r="R703" s="103">
        <f t="shared" si="72"/>
        <v>41.3</v>
      </c>
      <c r="S703" s="105">
        <f t="shared" si="72"/>
        <v>11062.727272727272</v>
      </c>
      <c r="T703" s="103">
        <f t="shared" si="72"/>
        <v>11062.727272727272</v>
      </c>
      <c r="U703" s="105">
        <f t="shared" si="72"/>
        <v>2576</v>
      </c>
      <c r="V703" s="103">
        <f t="shared" si="72"/>
        <v>2912</v>
      </c>
      <c r="W703" s="105">
        <f t="shared" si="72"/>
        <v>1400</v>
      </c>
      <c r="X703" s="103">
        <f t="shared" si="72"/>
        <v>1456</v>
      </c>
      <c r="Y703" s="103">
        <f t="shared" si="72"/>
        <v>13390.800000000001</v>
      </c>
      <c r="Z703" s="103">
        <f t="shared" si="72"/>
        <v>-2783.5</v>
      </c>
      <c r="AA703" s="103">
        <f t="shared" si="72"/>
        <v>-1379.7</v>
      </c>
      <c r="AB703" s="103">
        <f t="shared" si="72"/>
        <v>0</v>
      </c>
      <c r="AC703" s="103">
        <f t="shared" si="72"/>
        <v>11028.900000000001</v>
      </c>
      <c r="AD703" s="106"/>
    </row>
    <row r="704" spans="1:30" ht="24.75" customHeight="1">
      <c r="A704" s="48"/>
      <c r="B704" s="49" t="s">
        <v>127</v>
      </c>
      <c r="C704" s="48"/>
      <c r="D704" s="107"/>
      <c r="E704" s="48"/>
      <c r="F704" s="108"/>
      <c r="G704" s="90"/>
      <c r="H704" s="266"/>
      <c r="I704" s="266"/>
      <c r="J704" s="2"/>
      <c r="K704" s="48" t="s">
        <v>128</v>
      </c>
      <c r="L704" s="50"/>
      <c r="M704" s="50"/>
      <c r="N704" s="50"/>
      <c r="O704" s="50"/>
      <c r="P704" s="50"/>
      <c r="Q704" s="2"/>
      <c r="R704" s="2"/>
      <c r="S704" s="50" t="s">
        <v>129</v>
      </c>
      <c r="T704" s="50"/>
      <c r="U704" s="50"/>
      <c r="V704" s="50"/>
      <c r="W704" s="50"/>
      <c r="X704" s="2"/>
      <c r="Y704" s="50"/>
      <c r="Z704" s="50"/>
      <c r="AA704" s="50"/>
      <c r="AB704" s="50"/>
      <c r="AC704" s="48"/>
      <c r="AD704" s="48"/>
    </row>
    <row r="705" spans="1:30" ht="21" customHeight="1">
      <c r="A705" s="48"/>
      <c r="B705" s="48" t="s">
        <v>130</v>
      </c>
      <c r="C705" s="48"/>
      <c r="D705" s="107"/>
      <c r="E705" s="48"/>
      <c r="F705" s="108"/>
      <c r="G705" s="48"/>
      <c r="H705" s="290"/>
      <c r="I705" s="290"/>
      <c r="J705" s="50"/>
      <c r="K705" s="50" t="s">
        <v>131</v>
      </c>
      <c r="L705" s="50"/>
      <c r="M705" s="50"/>
      <c r="N705" s="50"/>
      <c r="O705" s="50"/>
      <c r="P705" s="50"/>
      <c r="Q705" s="50"/>
      <c r="R705" s="50"/>
      <c r="S705" s="48" t="s">
        <v>132</v>
      </c>
      <c r="T705" s="50"/>
      <c r="U705" s="50"/>
      <c r="V705" s="50"/>
      <c r="W705" s="50"/>
      <c r="X705" s="50"/>
      <c r="Y705" s="50"/>
      <c r="Z705" s="50"/>
      <c r="AA705" s="50"/>
      <c r="AB705" s="50"/>
      <c r="AC705" s="48"/>
      <c r="AD705" s="48"/>
    </row>
    <row r="706" spans="1:30" ht="5.25" customHeight="1">
      <c r="A706" s="48"/>
      <c r="B706" s="90"/>
      <c r="C706" s="48"/>
      <c r="D706" s="107"/>
      <c r="E706" s="48"/>
      <c r="F706" s="108"/>
      <c r="G706" s="48"/>
      <c r="H706" s="290"/>
      <c r="I706" s="290"/>
      <c r="J706" s="50"/>
      <c r="K706" s="50"/>
      <c r="L706" s="50"/>
      <c r="M706" s="50"/>
      <c r="N706" s="50"/>
      <c r="O706" s="50"/>
      <c r="P706" s="50"/>
      <c r="Q706" s="50"/>
      <c r="R706" s="50"/>
      <c r="S706" s="50"/>
      <c r="T706" s="50"/>
      <c r="U706" s="50"/>
      <c r="V706" s="50"/>
      <c r="W706" s="50"/>
      <c r="X706" s="50"/>
      <c r="Y706" s="50"/>
      <c r="Z706" s="50"/>
      <c r="AA706" s="50"/>
      <c r="AB706" s="50"/>
      <c r="AC706" s="48"/>
      <c r="AD706" s="48"/>
    </row>
    <row r="707" spans="1:30" ht="21" customHeight="1">
      <c r="A707" s="48"/>
      <c r="B707" s="54" t="s">
        <v>133</v>
      </c>
      <c r="C707" s="48"/>
      <c r="D707" s="107"/>
      <c r="E707" s="48"/>
      <c r="F707" s="108"/>
      <c r="G707" s="48"/>
      <c r="H707" s="290"/>
      <c r="I707" s="29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  <c r="AB707" s="50"/>
      <c r="AC707" s="48"/>
      <c r="AD707" s="48"/>
    </row>
    <row r="708" spans="1:30" ht="7.5" customHeight="1">
      <c r="A708" s="48"/>
      <c r="B708" s="48"/>
      <c r="C708" s="48"/>
      <c r="D708" s="107"/>
      <c r="E708" s="48"/>
      <c r="F708" s="108"/>
      <c r="G708" s="48"/>
      <c r="H708" s="290"/>
      <c r="I708" s="290"/>
      <c r="J708" s="50"/>
      <c r="K708" s="50"/>
      <c r="L708" s="50"/>
      <c r="M708" s="50"/>
      <c r="N708" s="50"/>
      <c r="O708" s="50"/>
      <c r="P708" s="51"/>
      <c r="Q708" s="51"/>
      <c r="R708" s="51"/>
      <c r="S708" s="51"/>
      <c r="T708" s="50"/>
      <c r="U708" s="50"/>
      <c r="V708" s="50"/>
      <c r="W708" s="50"/>
      <c r="X708" s="50"/>
      <c r="Y708" s="50"/>
      <c r="Z708" s="50"/>
      <c r="AA708" s="50"/>
      <c r="AB708" s="50"/>
      <c r="AC708" s="48"/>
      <c r="AD708" s="48"/>
    </row>
    <row r="709" spans="1:30" ht="18.75" customHeight="1">
      <c r="A709" s="48"/>
      <c r="B709" s="48"/>
      <c r="C709" s="48"/>
      <c r="D709" s="107"/>
      <c r="E709" s="48"/>
      <c r="F709" s="108"/>
      <c r="G709" s="48"/>
      <c r="H709" s="290"/>
      <c r="I709" s="290"/>
      <c r="J709" s="50"/>
      <c r="K709" s="50"/>
      <c r="L709" s="50"/>
      <c r="M709" s="50"/>
      <c r="N709" s="50"/>
      <c r="O709" s="50"/>
      <c r="P709" s="51"/>
      <c r="Q709" s="51"/>
      <c r="R709" s="51"/>
      <c r="S709" s="51"/>
      <c r="T709" s="50"/>
      <c r="U709" s="50"/>
      <c r="V709" s="52"/>
      <c r="W709" s="52"/>
      <c r="X709" s="50"/>
      <c r="Y709" s="109" t="s">
        <v>72</v>
      </c>
      <c r="Z709" s="2"/>
      <c r="AA709" s="2"/>
      <c r="AB709" s="2"/>
      <c r="AC709" s="90"/>
      <c r="AD709" s="90"/>
    </row>
    <row r="710" spans="1:30" ht="15.75" customHeight="1">
      <c r="A710" s="90"/>
      <c r="B710" s="90"/>
      <c r="C710" s="165" t="s">
        <v>134</v>
      </c>
      <c r="D710" s="31"/>
      <c r="E710" s="90"/>
      <c r="F710" s="162"/>
      <c r="G710" s="49"/>
      <c r="H710" s="295" t="s">
        <v>135</v>
      </c>
      <c r="I710" s="266"/>
      <c r="J710" s="2"/>
      <c r="K710" s="52"/>
      <c r="L710" s="2"/>
      <c r="M710" s="2"/>
      <c r="N710" s="2"/>
      <c r="O710" s="52"/>
      <c r="P710" s="2"/>
      <c r="Q710" s="165" t="s">
        <v>77</v>
      </c>
      <c r="R710" s="2"/>
      <c r="S710" s="2"/>
      <c r="T710" s="52"/>
      <c r="U710" s="52"/>
      <c r="V710" s="50"/>
      <c r="W710" s="50"/>
      <c r="X710" s="50"/>
      <c r="Y710" s="110" t="s">
        <v>79</v>
      </c>
      <c r="Z710" s="2"/>
      <c r="AA710" s="2"/>
      <c r="AB710" s="2"/>
      <c r="AC710" s="90"/>
      <c r="AD710" s="90"/>
    </row>
    <row r="711" spans="1:30" ht="15.75" customHeight="1">
      <c r="A711" s="90"/>
      <c r="B711" s="90"/>
      <c r="C711" s="90"/>
      <c r="D711" s="31"/>
      <c r="E711" s="90"/>
      <c r="F711" s="162"/>
      <c r="G711" s="90"/>
      <c r="H711" s="266"/>
      <c r="I711" s="266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90"/>
      <c r="AD711" s="90"/>
    </row>
    <row r="712" spans="1:30" ht="15.75" customHeight="1">
      <c r="A712" s="90"/>
      <c r="B712" s="90"/>
      <c r="C712" s="90"/>
      <c r="D712" s="31"/>
      <c r="E712" s="90"/>
      <c r="F712" s="162"/>
      <c r="G712" s="90"/>
      <c r="H712" s="266"/>
      <c r="I712" s="266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55"/>
      <c r="W712" s="55"/>
      <c r="X712" s="55"/>
      <c r="Y712" s="2"/>
      <c r="Z712" s="2"/>
      <c r="AA712" s="2"/>
      <c r="AB712" s="2"/>
      <c r="AC712" s="90"/>
      <c r="AD712" s="90"/>
    </row>
    <row r="713" spans="1:30" ht="15.75" customHeight="1">
      <c r="A713" s="90"/>
      <c r="B713" s="90"/>
      <c r="C713" s="90"/>
      <c r="D713" s="31"/>
      <c r="E713" s="90"/>
      <c r="F713" s="162"/>
      <c r="G713" s="90"/>
      <c r="H713" s="266"/>
      <c r="I713" s="266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164"/>
      <c r="W713" s="164"/>
      <c r="X713" s="164"/>
      <c r="Y713" s="2"/>
      <c r="Z713" s="2"/>
      <c r="AA713" s="56"/>
      <c r="AB713" s="56"/>
      <c r="AC713" s="57"/>
      <c r="AD713" s="57"/>
    </row>
    <row r="714" spans="1:30" ht="15" customHeight="1">
      <c r="F714" s="161"/>
    </row>
    <row r="715" spans="1:30" ht="15" customHeight="1">
      <c r="F715" s="161"/>
    </row>
  </sheetData>
  <autoFilter ref="E1:E715" xr:uid="{00000000-0009-0000-0000-000001000000}"/>
  <mergeCells count="642">
    <mergeCell ref="P528:P551"/>
    <mergeCell ref="Q528:Q551"/>
    <mergeCell ref="P594:P602"/>
    <mergeCell ref="T594:T602"/>
    <mergeCell ref="U594:U602"/>
    <mergeCell ref="N613:N622"/>
    <mergeCell ref="O613:O622"/>
    <mergeCell ref="P613:P622"/>
    <mergeCell ref="Q613:Q622"/>
    <mergeCell ref="R613:R622"/>
    <mergeCell ref="S613:S622"/>
    <mergeCell ref="Q552:Q572"/>
    <mergeCell ref="S552:S572"/>
    <mergeCell ref="R594:R602"/>
    <mergeCell ref="S594:S602"/>
    <mergeCell ref="R603:R612"/>
    <mergeCell ref="S603:S612"/>
    <mergeCell ref="T603:T612"/>
    <mergeCell ref="U603:U612"/>
    <mergeCell ref="T613:T622"/>
    <mergeCell ref="U613:U622"/>
    <mergeCell ref="U552:U572"/>
    <mergeCell ref="T552:T572"/>
    <mergeCell ref="R552:R572"/>
    <mergeCell ref="B293:C294"/>
    <mergeCell ref="Q633:Q642"/>
    <mergeCell ref="O492:O513"/>
    <mergeCell ref="O230:O248"/>
    <mergeCell ref="N514:N527"/>
    <mergeCell ref="N151:N169"/>
    <mergeCell ref="S431:S469"/>
    <mergeCell ref="N573:N593"/>
    <mergeCell ref="P573:P593"/>
    <mergeCell ref="N603:N612"/>
    <mergeCell ref="Q514:Q527"/>
    <mergeCell ref="N594:N602"/>
    <mergeCell ref="O594:O602"/>
    <mergeCell ref="O190:O209"/>
    <mergeCell ref="P190:P209"/>
    <mergeCell ref="Q594:Q602"/>
    <mergeCell ref="S409:S430"/>
    <mergeCell ref="P329:P348"/>
    <mergeCell ref="Q230:Q248"/>
    <mergeCell ref="Q170:Q189"/>
    <mergeCell ref="R431:R469"/>
    <mergeCell ref="R409:R430"/>
    <mergeCell ref="P492:P513"/>
    <mergeCell ref="Q492:Q513"/>
    <mergeCell ref="P309:P328"/>
    <mergeCell ref="A703:G703"/>
    <mergeCell ref="D7:D9"/>
    <mergeCell ref="O31:O59"/>
    <mergeCell ref="O11:O30"/>
    <mergeCell ref="N643:N652"/>
    <mergeCell ref="N633:N642"/>
    <mergeCell ref="P552:P572"/>
    <mergeCell ref="P633:P642"/>
    <mergeCell ref="O643:O652"/>
    <mergeCell ref="O552:O572"/>
    <mergeCell ref="O633:O642"/>
    <mergeCell ref="P60:P79"/>
    <mergeCell ref="O309:O328"/>
    <mergeCell ref="O60:O79"/>
    <mergeCell ref="P31:P59"/>
    <mergeCell ref="P11:P30"/>
    <mergeCell ref="O151:O169"/>
    <mergeCell ref="O130:O150"/>
    <mergeCell ref="O100:O129"/>
    <mergeCell ref="P151:P169"/>
    <mergeCell ref="P130:P150"/>
    <mergeCell ref="O349:O368"/>
    <mergeCell ref="P289:P308"/>
    <mergeCell ref="R683:R692"/>
    <mergeCell ref="N31:N59"/>
    <mergeCell ref="N11:N30"/>
    <mergeCell ref="N552:N572"/>
    <mergeCell ref="N528:N551"/>
    <mergeCell ref="O528:O551"/>
    <mergeCell ref="X100:X129"/>
    <mergeCell ref="X230:X248"/>
    <mergeCell ref="X396:X408"/>
    <mergeCell ref="X249:X268"/>
    <mergeCell ref="X60:X79"/>
    <mergeCell ref="X151:X169"/>
    <mergeCell ref="X130:X150"/>
    <mergeCell ref="X170:X189"/>
    <mergeCell ref="O329:O348"/>
    <mergeCell ref="T249:T268"/>
    <mergeCell ref="S249:S268"/>
    <mergeCell ref="T170:T189"/>
    <mergeCell ref="T151:T169"/>
    <mergeCell ref="T130:T150"/>
    <mergeCell ref="R230:R248"/>
    <mergeCell ref="O289:O308"/>
    <mergeCell ref="P170:P189"/>
    <mergeCell ref="P230:P248"/>
    <mergeCell ref="S309:S328"/>
    <mergeCell ref="R693:R702"/>
    <mergeCell ref="N683:N692"/>
    <mergeCell ref="O683:O692"/>
    <mergeCell ref="Q643:Q652"/>
    <mergeCell ref="N673:N682"/>
    <mergeCell ref="O673:O682"/>
    <mergeCell ref="P673:P682"/>
    <mergeCell ref="Q673:Q682"/>
    <mergeCell ref="R673:R682"/>
    <mergeCell ref="Q693:Q702"/>
    <mergeCell ref="N653:N662"/>
    <mergeCell ref="N693:N702"/>
    <mergeCell ref="P663:P672"/>
    <mergeCell ref="Q663:Q672"/>
    <mergeCell ref="O663:O672"/>
    <mergeCell ref="P653:P662"/>
    <mergeCell ref="Q653:Q662"/>
    <mergeCell ref="O653:O662"/>
    <mergeCell ref="P693:P702"/>
    <mergeCell ref="O693:O702"/>
    <mergeCell ref="N663:N672"/>
    <mergeCell ref="P683:P692"/>
    <mergeCell ref="Q683:Q692"/>
    <mergeCell ref="T643:T652"/>
    <mergeCell ref="O80:O99"/>
    <mergeCell ref="U431:U469"/>
    <mergeCell ref="R653:R662"/>
    <mergeCell ref="O603:O612"/>
    <mergeCell ref="P603:P612"/>
    <mergeCell ref="Q603:Q612"/>
    <mergeCell ref="S329:S348"/>
    <mergeCell ref="O269:O288"/>
    <mergeCell ref="O249:O268"/>
    <mergeCell ref="P269:P288"/>
    <mergeCell ref="P249:P268"/>
    <mergeCell ref="O514:O527"/>
    <mergeCell ref="P514:P527"/>
    <mergeCell ref="O431:O469"/>
    <mergeCell ref="O470:O491"/>
    <mergeCell ref="O409:O430"/>
    <mergeCell ref="O396:O408"/>
    <mergeCell ref="O369:O395"/>
    <mergeCell ref="T309:T328"/>
    <mergeCell ref="S130:S150"/>
    <mergeCell ref="O170:O189"/>
    <mergeCell ref="P100:P129"/>
    <mergeCell ref="S349:S368"/>
    <mergeCell ref="P80:P99"/>
    <mergeCell ref="S7:S10"/>
    <mergeCell ref="T31:T59"/>
    <mergeCell ref="S31:S59"/>
    <mergeCell ref="V11:V30"/>
    <mergeCell ref="V31:V59"/>
    <mergeCell ref="S80:S99"/>
    <mergeCell ref="T80:T99"/>
    <mergeCell ref="U80:U99"/>
    <mergeCell ref="T11:T30"/>
    <mergeCell ref="P8:P9"/>
    <mergeCell ref="Q31:Q59"/>
    <mergeCell ref="Q60:Q79"/>
    <mergeCell ref="R31:R59"/>
    <mergeCell ref="R60:R79"/>
    <mergeCell ref="R11:R30"/>
    <mergeCell ref="R80:R9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N60:N79"/>
    <mergeCell ref="N249:N268"/>
    <mergeCell ref="N269:N288"/>
    <mergeCell ref="N289:N308"/>
    <mergeCell ref="N309:N328"/>
    <mergeCell ref="N329:N348"/>
    <mergeCell ref="N349:N368"/>
    <mergeCell ref="N492:N513"/>
    <mergeCell ref="N431:N469"/>
    <mergeCell ref="N470:N491"/>
    <mergeCell ref="N409:N430"/>
    <mergeCell ref="N230:N248"/>
    <mergeCell ref="N170:N189"/>
    <mergeCell ref="N396:N408"/>
    <mergeCell ref="N369:N395"/>
    <mergeCell ref="N100:N129"/>
    <mergeCell ref="N190:N209"/>
    <mergeCell ref="N80:N99"/>
    <mergeCell ref="N130:N150"/>
    <mergeCell ref="N210:N229"/>
    <mergeCell ref="Q130:Q150"/>
    <mergeCell ref="Q151:Q169"/>
    <mergeCell ref="Q470:Q491"/>
    <mergeCell ref="Q396:Q408"/>
    <mergeCell ref="Q431:Q469"/>
    <mergeCell ref="Q409:Q430"/>
    <mergeCell ref="Q329:Q348"/>
    <mergeCell ref="Q80:Q99"/>
    <mergeCell ref="Q100:Q129"/>
    <mergeCell ref="Q349:Q368"/>
    <mergeCell ref="Q369:Q395"/>
    <mergeCell ref="Q289:Q308"/>
    <mergeCell ref="Q249:Q268"/>
    <mergeCell ref="Q269:Q288"/>
    <mergeCell ref="Q190:Q209"/>
    <mergeCell ref="X11:X30"/>
    <mergeCell ref="T100:T129"/>
    <mergeCell ref="X31:X59"/>
    <mergeCell ref="Q11:Q30"/>
    <mergeCell ref="R396:R408"/>
    <mergeCell ref="S396:S408"/>
    <mergeCell ref="V80:V99"/>
    <mergeCell ref="V60:V79"/>
    <mergeCell ref="U60:U79"/>
    <mergeCell ref="U230:U248"/>
    <mergeCell ref="U100:U129"/>
    <mergeCell ref="V230:V248"/>
    <mergeCell ref="V309:V328"/>
    <mergeCell ref="U11:U30"/>
    <mergeCell ref="S11:S30"/>
    <mergeCell ref="R309:R328"/>
    <mergeCell ref="R289:R308"/>
    <mergeCell ref="S289:S308"/>
    <mergeCell ref="Q309:Q328"/>
    <mergeCell ref="V396:V408"/>
    <mergeCell ref="U369:U395"/>
    <mergeCell ref="X80:X99"/>
    <mergeCell ref="W31:W59"/>
    <mergeCell ref="U31:U59"/>
    <mergeCell ref="U514:U527"/>
    <mergeCell ref="U492:U513"/>
    <mergeCell ref="R528:R551"/>
    <mergeCell ref="T528:T551"/>
    <mergeCell ref="S514:S527"/>
    <mergeCell ref="S470:S491"/>
    <mergeCell ref="R369:R395"/>
    <mergeCell ref="T470:T491"/>
    <mergeCell ref="T514:T527"/>
    <mergeCell ref="S492:S513"/>
    <mergeCell ref="T492:T513"/>
    <mergeCell ref="T409:T430"/>
    <mergeCell ref="U409:U430"/>
    <mergeCell ref="U470:U491"/>
    <mergeCell ref="U396:U408"/>
    <mergeCell ref="R514:R527"/>
    <mergeCell ref="R492:R513"/>
    <mergeCell ref="R470:R491"/>
    <mergeCell ref="S528:S551"/>
    <mergeCell ref="U528:U551"/>
    <mergeCell ref="V100:V129"/>
    <mergeCell ref="W369:W395"/>
    <mergeCell ref="R100:R129"/>
    <mergeCell ref="S100:S129"/>
    <mergeCell ref="V130:V150"/>
    <mergeCell ref="U151:U169"/>
    <mergeCell ref="T269:T288"/>
    <mergeCell ref="V349:V368"/>
    <mergeCell ref="V329:V348"/>
    <mergeCell ref="V289:V308"/>
    <mergeCell ref="W309:W328"/>
    <mergeCell ref="W329:W348"/>
    <mergeCell ref="W349:W368"/>
    <mergeCell ref="T230:T248"/>
    <mergeCell ref="R170:R189"/>
    <mergeCell ref="S369:S395"/>
    <mergeCell ref="T369:T395"/>
    <mergeCell ref="U329:U348"/>
    <mergeCell ref="T329:T348"/>
    <mergeCell ref="U309:U328"/>
    <mergeCell ref="U349:U368"/>
    <mergeCell ref="U289:U308"/>
    <mergeCell ref="R329:R348"/>
    <mergeCell ref="R349:R368"/>
    <mergeCell ref="W11:W30"/>
    <mergeCell ref="W7:W10"/>
    <mergeCell ref="W60:W79"/>
    <mergeCell ref="S60:S79"/>
    <mergeCell ref="T60:T79"/>
    <mergeCell ref="U249:U268"/>
    <mergeCell ref="U269:U288"/>
    <mergeCell ref="R269:R288"/>
    <mergeCell ref="S269:S288"/>
    <mergeCell ref="R249:R268"/>
    <mergeCell ref="R130:R150"/>
    <mergeCell ref="R151:R169"/>
    <mergeCell ref="S230:S248"/>
    <mergeCell ref="S151:S169"/>
    <mergeCell ref="S170:S189"/>
    <mergeCell ref="U170:U189"/>
    <mergeCell ref="U130:U150"/>
    <mergeCell ref="W80:W99"/>
    <mergeCell ref="W100:W129"/>
    <mergeCell ref="W230:W248"/>
    <mergeCell ref="W269:W288"/>
    <mergeCell ref="W249:W268"/>
    <mergeCell ref="V249:V268"/>
    <mergeCell ref="W130:W150"/>
    <mergeCell ref="P470:P491"/>
    <mergeCell ref="P409:P430"/>
    <mergeCell ref="P396:P408"/>
    <mergeCell ref="P431:P469"/>
    <mergeCell ref="P369:P395"/>
    <mergeCell ref="T431:T469"/>
    <mergeCell ref="W151:W169"/>
    <mergeCell ref="W170:W189"/>
    <mergeCell ref="V170:V189"/>
    <mergeCell ref="V151:V169"/>
    <mergeCell ref="W409:W430"/>
    <mergeCell ref="W431:W469"/>
    <mergeCell ref="R190:R209"/>
    <mergeCell ref="T289:T308"/>
    <mergeCell ref="T349:T368"/>
    <mergeCell ref="W289:W308"/>
    <mergeCell ref="W396:W408"/>
    <mergeCell ref="T396:T408"/>
    <mergeCell ref="S190:S209"/>
    <mergeCell ref="T190:T209"/>
    <mergeCell ref="U190:U209"/>
    <mergeCell ref="V190:V209"/>
    <mergeCell ref="W190:W209"/>
    <mergeCell ref="P349:P368"/>
    <mergeCell ref="Z643:Z652"/>
    <mergeCell ref="Z693:Z702"/>
    <mergeCell ref="Z663:Z672"/>
    <mergeCell ref="AA653:AA662"/>
    <mergeCell ref="Z653:Z662"/>
    <mergeCell ref="Y643:Y652"/>
    <mergeCell ref="Y633:Y642"/>
    <mergeCell ref="AB633:AB642"/>
    <mergeCell ref="Y573:Y593"/>
    <mergeCell ref="Z573:Z593"/>
    <mergeCell ref="AA573:AA593"/>
    <mergeCell ref="AB573:AB593"/>
    <mergeCell ref="AA633:AA642"/>
    <mergeCell ref="AA594:AA602"/>
    <mergeCell ref="AB594:AB602"/>
    <mergeCell ref="AB623:AB632"/>
    <mergeCell ref="AA603:AA612"/>
    <mergeCell ref="Z594:Z602"/>
    <mergeCell ref="Y603:Y612"/>
    <mergeCell ref="Z603:Z612"/>
    <mergeCell ref="AA623:AA632"/>
    <mergeCell ref="Y613:Y622"/>
    <mergeCell ref="V492:V513"/>
    <mergeCell ref="W528:W551"/>
    <mergeCell ref="V613:V622"/>
    <mergeCell ref="W613:W622"/>
    <mergeCell ref="X613:X622"/>
    <mergeCell ref="X573:X593"/>
    <mergeCell ref="X693:X702"/>
    <mergeCell ref="AA643:AA652"/>
    <mergeCell ref="AB663:AB672"/>
    <mergeCell ref="AB693:AB702"/>
    <mergeCell ref="AA693:AA702"/>
    <mergeCell ref="AA663:AA672"/>
    <mergeCell ref="AB643:AB652"/>
    <mergeCell ref="X683:X692"/>
    <mergeCell ref="Y683:Y692"/>
    <mergeCell ref="Z683:Z692"/>
    <mergeCell ref="AA683:AA692"/>
    <mergeCell ref="AB683:AB692"/>
    <mergeCell ref="X673:X682"/>
    <mergeCell ref="Y673:Y682"/>
    <mergeCell ref="Z673:Z682"/>
    <mergeCell ref="AA673:AA682"/>
    <mergeCell ref="AB673:AB682"/>
    <mergeCell ref="X643:X652"/>
    <mergeCell ref="V269:V288"/>
    <mergeCell ref="X289:X308"/>
    <mergeCell ref="X269:X288"/>
    <mergeCell ref="X309:X328"/>
    <mergeCell ref="X329:X348"/>
    <mergeCell ref="X349:X368"/>
    <mergeCell ref="AA528:AA551"/>
    <mergeCell ref="AA552:AA572"/>
    <mergeCell ref="AB653:AB662"/>
    <mergeCell ref="Z329:Z348"/>
    <mergeCell ref="AA329:AA348"/>
    <mergeCell ref="AA396:AA408"/>
    <mergeCell ref="V633:V642"/>
    <mergeCell ref="V528:V551"/>
    <mergeCell ref="V470:V491"/>
    <mergeCell ref="V409:V430"/>
    <mergeCell ref="V431:V469"/>
    <mergeCell ref="X409:X430"/>
    <mergeCell ref="V369:V395"/>
    <mergeCell ref="W470:W491"/>
    <mergeCell ref="X514:X527"/>
    <mergeCell ref="W633:W642"/>
    <mergeCell ref="X369:X395"/>
    <mergeCell ref="X633:X642"/>
    <mergeCell ref="AC613:AC622"/>
    <mergeCell ref="AD349:AD368"/>
    <mergeCell ref="AB349:AB368"/>
    <mergeCell ref="AC369:AC395"/>
    <mergeCell ref="AC396:AC408"/>
    <mergeCell ref="AB552:AB572"/>
    <mergeCell ref="AC31:AC59"/>
    <mergeCell ref="AC130:AC150"/>
    <mergeCell ref="AC643:AC652"/>
    <mergeCell ref="AC309:AC328"/>
    <mergeCell ref="AC470:AC491"/>
    <mergeCell ref="AC409:AC430"/>
    <mergeCell ref="AC431:AC469"/>
    <mergeCell ref="AB431:AB469"/>
    <mergeCell ref="AB470:AB491"/>
    <mergeCell ref="AB613:AB622"/>
    <mergeCell ref="AB309:AB328"/>
    <mergeCell ref="AC329:AC348"/>
    <mergeCell ref="AC349:AC368"/>
    <mergeCell ref="AB528:AB551"/>
    <mergeCell ref="AA190:AA209"/>
    <mergeCell ref="AB190:AB209"/>
    <mergeCell ref="Y190:Y209"/>
    <mergeCell ref="Z190:Z209"/>
    <mergeCell ref="Y7:Y9"/>
    <mergeCell ref="Z7:Z9"/>
    <mergeCell ref="AA7:AA9"/>
    <mergeCell ref="AC7:AC9"/>
    <mergeCell ref="AB7:AB9"/>
    <mergeCell ref="AB11:AB30"/>
    <mergeCell ref="AC11:AC30"/>
    <mergeCell ref="Z60:Z79"/>
    <mergeCell ref="Y60:Y79"/>
    <mergeCell ref="Z31:Z59"/>
    <mergeCell ref="AA31:AA59"/>
    <mergeCell ref="Y11:Y30"/>
    <mergeCell ref="Y31:Y59"/>
    <mergeCell ref="AB130:AB150"/>
    <mergeCell ref="Z151:Z169"/>
    <mergeCell ref="AA151:AA169"/>
    <mergeCell ref="Z130:Z150"/>
    <mergeCell ref="Z80:Z99"/>
    <mergeCell ref="Y80:Y99"/>
    <mergeCell ref="Z11:Z30"/>
    <mergeCell ref="AA60:AA79"/>
    <mergeCell ref="AA11:AA30"/>
    <mergeCell ref="Y100:Y129"/>
    <mergeCell ref="AB31:AB59"/>
    <mergeCell ref="AC663:AC672"/>
    <mergeCell ref="AC683:AC692"/>
    <mergeCell ref="AC673:AC682"/>
    <mergeCell ref="AA210:AA229"/>
    <mergeCell ref="AB210:AB229"/>
    <mergeCell ref="AC60:AC79"/>
    <mergeCell ref="AB60:AB79"/>
    <mergeCell ref="AB80:AB99"/>
    <mergeCell ref="Y151:Y169"/>
    <mergeCell ref="Y130:Y150"/>
    <mergeCell ref="AB170:AB189"/>
    <mergeCell ref="Z170:Z189"/>
    <mergeCell ref="AC170:AC189"/>
    <mergeCell ref="AC151:AC169"/>
    <mergeCell ref="Z100:Z129"/>
    <mergeCell ref="AA80:AA99"/>
    <mergeCell ref="AC100:AC129"/>
    <mergeCell ref="AC80:AC99"/>
    <mergeCell ref="AB100:AB129"/>
    <mergeCell ref="AA170:AA189"/>
    <mergeCell ref="Y170:Y189"/>
    <mergeCell ref="AA100:AA129"/>
    <mergeCell ref="AA130:AA150"/>
    <mergeCell ref="AB151:AB169"/>
    <mergeCell ref="Y210:Y229"/>
    <mergeCell ref="AC623:AC632"/>
    <mergeCell ref="AB603:AB612"/>
    <mergeCell ref="AC603:AC612"/>
    <mergeCell ref="AA289:AA308"/>
    <mergeCell ref="AA309:AA328"/>
    <mergeCell ref="Y409:Y430"/>
    <mergeCell ref="Z249:Z268"/>
    <mergeCell ref="AC492:AC513"/>
    <mergeCell ref="AC514:AC527"/>
    <mergeCell ref="AC528:AC551"/>
    <mergeCell ref="AA369:AA395"/>
    <mergeCell ref="AC552:AC572"/>
    <mergeCell ref="AB492:AB513"/>
    <mergeCell ref="AB514:AB527"/>
    <mergeCell ref="AC210:AC229"/>
    <mergeCell ref="Z396:Z408"/>
    <mergeCell ref="AA349:AA368"/>
    <mergeCell ref="Z369:Z395"/>
    <mergeCell ref="Z349:Z368"/>
    <mergeCell ref="V693:V702"/>
    <mergeCell ref="V663:V672"/>
    <mergeCell ref="V653:V662"/>
    <mergeCell ref="V683:V692"/>
    <mergeCell ref="V673:V682"/>
    <mergeCell ref="Z230:Z248"/>
    <mergeCell ref="AB230:AB248"/>
    <mergeCell ref="AA230:AA248"/>
    <mergeCell ref="AC633:AC642"/>
    <mergeCell ref="AC653:AC662"/>
    <mergeCell ref="AC230:AC248"/>
    <mergeCell ref="AC249:AC268"/>
    <mergeCell ref="AB249:AB268"/>
    <mergeCell ref="AB269:AB288"/>
    <mergeCell ref="AB409:AB430"/>
    <mergeCell ref="AC269:AC288"/>
    <mergeCell ref="AB289:AB308"/>
    <mergeCell ref="AC289:AC308"/>
    <mergeCell ref="AB396:AB408"/>
    <mergeCell ref="Y230:Y248"/>
    <mergeCell ref="AC693:AC702"/>
    <mergeCell ref="Y653:Y662"/>
    <mergeCell ref="Y663:Y672"/>
    <mergeCell ref="Y693:Y702"/>
    <mergeCell ref="S693:S702"/>
    <mergeCell ref="S653:S662"/>
    <mergeCell ref="T663:T672"/>
    <mergeCell ref="U663:U672"/>
    <mergeCell ref="T693:T702"/>
    <mergeCell ref="U693:U702"/>
    <mergeCell ref="T653:T662"/>
    <mergeCell ref="U653:U662"/>
    <mergeCell ref="T683:T692"/>
    <mergeCell ref="S683:S692"/>
    <mergeCell ref="U683:U692"/>
    <mergeCell ref="S663:S672"/>
    <mergeCell ref="S673:S682"/>
    <mergeCell ref="U673:U682"/>
    <mergeCell ref="T673:T682"/>
    <mergeCell ref="B247:C247"/>
    <mergeCell ref="AC573:AC593"/>
    <mergeCell ref="O573:O593"/>
    <mergeCell ref="Q573:Q593"/>
    <mergeCell ref="R573:R593"/>
    <mergeCell ref="S573:S593"/>
    <mergeCell ref="T573:T593"/>
    <mergeCell ref="U573:U593"/>
    <mergeCell ref="V573:V593"/>
    <mergeCell ref="W573:W593"/>
    <mergeCell ref="Y249:Y268"/>
    <mergeCell ref="Y269:Y288"/>
    <mergeCell ref="AB329:AB348"/>
    <mergeCell ref="AB369:AB395"/>
    <mergeCell ref="Z492:Z513"/>
    <mergeCell ref="Y492:Y513"/>
    <mergeCell ref="Z409:Z430"/>
    <mergeCell ref="Z431:Z469"/>
    <mergeCell ref="Z470:Z491"/>
    <mergeCell ref="AA409:AA430"/>
    <mergeCell ref="AA470:AA491"/>
    <mergeCell ref="AA431:AA469"/>
    <mergeCell ref="Y431:Y469"/>
    <mergeCell ref="Z269:Z288"/>
    <mergeCell ref="N623:N632"/>
    <mergeCell ref="O623:O632"/>
    <mergeCell ref="P623:P632"/>
    <mergeCell ref="Q623:Q632"/>
    <mergeCell ref="R623:R632"/>
    <mergeCell ref="S623:S632"/>
    <mergeCell ref="T623:T632"/>
    <mergeCell ref="U623:U632"/>
    <mergeCell ref="V623:V632"/>
    <mergeCell ref="O210:O229"/>
    <mergeCell ref="P210:P229"/>
    <mergeCell ref="Q210:Q229"/>
    <mergeCell ref="R210:R229"/>
    <mergeCell ref="S210:S229"/>
    <mergeCell ref="T210:T229"/>
    <mergeCell ref="U210:U229"/>
    <mergeCell ref="V210:V229"/>
    <mergeCell ref="AA613:AA622"/>
    <mergeCell ref="V594:V602"/>
    <mergeCell ref="W594:W602"/>
    <mergeCell ref="Z210:Z229"/>
    <mergeCell ref="X594:X602"/>
    <mergeCell ref="Y594:Y602"/>
    <mergeCell ref="V514:V527"/>
    <mergeCell ref="V552:V572"/>
    <mergeCell ref="X470:X491"/>
    <mergeCell ref="W492:W513"/>
    <mergeCell ref="W514:W527"/>
    <mergeCell ref="W552:W572"/>
    <mergeCell ref="AA514:AA527"/>
    <mergeCell ref="Z514:Z527"/>
    <mergeCell ref="W210:W229"/>
    <mergeCell ref="X210:X229"/>
    <mergeCell ref="X190:X209"/>
    <mergeCell ref="AC594:AC602"/>
    <mergeCell ref="AA269:AA288"/>
    <mergeCell ref="AA249:AA268"/>
    <mergeCell ref="Y470:Y491"/>
    <mergeCell ref="Y396:Y408"/>
    <mergeCell ref="Y329:Y348"/>
    <mergeCell ref="Y369:Y395"/>
    <mergeCell ref="Y349:Y368"/>
    <mergeCell ref="Y309:Y328"/>
    <mergeCell ref="AC190:AC209"/>
    <mergeCell ref="Z289:Z308"/>
    <mergeCell ref="Z309:Z328"/>
    <mergeCell ref="Y514:Y527"/>
    <mergeCell ref="Y552:Y572"/>
    <mergeCell ref="Z552:Z572"/>
    <mergeCell ref="Y528:Y551"/>
    <mergeCell ref="Z528:Z551"/>
    <mergeCell ref="X492:X513"/>
    <mergeCell ref="X552:X572"/>
    <mergeCell ref="Y289:Y308"/>
    <mergeCell ref="AA492:AA513"/>
    <mergeCell ref="X431:X469"/>
    <mergeCell ref="X528:X551"/>
    <mergeCell ref="R663:R672"/>
    <mergeCell ref="P643:P652"/>
    <mergeCell ref="V603:V612"/>
    <mergeCell ref="W603:W612"/>
    <mergeCell ref="X603:X612"/>
    <mergeCell ref="Z613:Z622"/>
    <mergeCell ref="W653:W662"/>
    <mergeCell ref="W663:W672"/>
    <mergeCell ref="X653:X662"/>
    <mergeCell ref="Z633:Z642"/>
    <mergeCell ref="X663:X672"/>
    <mergeCell ref="W643:W652"/>
    <mergeCell ref="W623:W632"/>
    <mergeCell ref="X623:X632"/>
    <mergeCell ref="Y623:Y632"/>
    <mergeCell ref="Z623:Z632"/>
    <mergeCell ref="V643:V652"/>
    <mergeCell ref="R633:R642"/>
    <mergeCell ref="U643:U652"/>
    <mergeCell ref="S643:S652"/>
    <mergeCell ref="S633:S642"/>
    <mergeCell ref="U633:U642"/>
    <mergeCell ref="R643:R652"/>
    <mergeCell ref="T633:T642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6"/>
  <sheetViews>
    <sheetView workbookViewId="0">
      <selection activeCell="D20" sqref="D20"/>
    </sheetView>
  </sheetViews>
  <sheetFormatPr baseColWidth="10" defaultColWidth="8.83203125" defaultRowHeight="16"/>
  <sheetData>
    <row r="1" spans="1:2">
      <c r="A1" s="195" t="s">
        <v>445</v>
      </c>
      <c r="B1">
        <v>60</v>
      </c>
    </row>
    <row r="2" spans="1:2">
      <c r="A2" s="195" t="s">
        <v>170</v>
      </c>
      <c r="B2">
        <v>70</v>
      </c>
    </row>
    <row r="3" spans="1:2">
      <c r="A3" s="195" t="s">
        <v>417</v>
      </c>
      <c r="B3">
        <v>62</v>
      </c>
    </row>
    <row r="4" spans="1:2">
      <c r="A4" s="195" t="s">
        <v>443</v>
      </c>
      <c r="B4">
        <v>65</v>
      </c>
    </row>
    <row r="5" spans="1:2">
      <c r="A5" s="195" t="s">
        <v>382</v>
      </c>
      <c r="B5">
        <v>54</v>
      </c>
    </row>
    <row r="6" spans="1:2">
      <c r="A6" s="195" t="s">
        <v>444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2"/>
  <sheetViews>
    <sheetView workbookViewId="0">
      <selection activeCell="B13" sqref="B13"/>
    </sheetView>
  </sheetViews>
  <sheetFormatPr baseColWidth="10" defaultColWidth="8.83203125" defaultRowHeight="16"/>
  <cols>
    <col min="2" max="2" width="9.83203125" bestFit="1" customWidth="1"/>
  </cols>
  <sheetData>
    <row r="1" spans="1:8">
      <c r="A1">
        <v>30</v>
      </c>
      <c r="B1" s="355">
        <f>60000*A7</f>
        <v>19800000</v>
      </c>
    </row>
    <row r="2" spans="1:8">
      <c r="A2">
        <v>60</v>
      </c>
      <c r="E2">
        <v>36</v>
      </c>
    </row>
    <row r="3" spans="1:8">
      <c r="A3">
        <v>60</v>
      </c>
      <c r="E3">
        <v>45</v>
      </c>
    </row>
    <row r="4" spans="1:8">
      <c r="A4">
        <v>60</v>
      </c>
      <c r="E4">
        <v>45</v>
      </c>
    </row>
    <row r="5" spans="1:8">
      <c r="A5">
        <v>60</v>
      </c>
      <c r="E5">
        <v>63.8</v>
      </c>
    </row>
    <row r="6" spans="1:8" s="342" customFormat="1">
      <c r="A6" s="342">
        <v>60</v>
      </c>
      <c r="E6" s="342">
        <v>93</v>
      </c>
    </row>
    <row r="7" spans="1:8">
      <c r="A7">
        <f>SUM(A1:A6)</f>
        <v>330</v>
      </c>
      <c r="E7">
        <v>90</v>
      </c>
    </row>
    <row r="9" spans="1:8">
      <c r="E9">
        <v>45</v>
      </c>
    </row>
    <row r="10" spans="1:8">
      <c r="E10">
        <v>45</v>
      </c>
    </row>
    <row r="11" spans="1:8">
      <c r="A11">
        <v>160</v>
      </c>
      <c r="B11">
        <v>56</v>
      </c>
      <c r="E11">
        <v>36</v>
      </c>
    </row>
    <row r="12" spans="1:8">
      <c r="A12">
        <f>4*6</f>
        <v>24</v>
      </c>
      <c r="B12">
        <f>(B11/A11)*A12</f>
        <v>8.3999999999999986</v>
      </c>
      <c r="E12">
        <v>45</v>
      </c>
    </row>
    <row r="14" spans="1:8">
      <c r="E14">
        <v>45</v>
      </c>
    </row>
    <row r="15" spans="1:8">
      <c r="E15">
        <v>45</v>
      </c>
    </row>
    <row r="16" spans="1:8">
      <c r="G16">
        <v>430</v>
      </c>
      <c r="H16" t="s">
        <v>558</v>
      </c>
    </row>
    <row r="17" spans="4:8">
      <c r="D17" t="s">
        <v>552</v>
      </c>
      <c r="E17">
        <f>SUM(E2:E15)</f>
        <v>633.79999999999995</v>
      </c>
      <c r="G17">
        <v>56</v>
      </c>
      <c r="H17" t="s">
        <v>556</v>
      </c>
    </row>
    <row r="18" spans="4:8">
      <c r="D18" t="s">
        <v>553</v>
      </c>
      <c r="E18">
        <v>129</v>
      </c>
      <c r="G18">
        <v>112</v>
      </c>
      <c r="H18" t="s">
        <v>555</v>
      </c>
    </row>
    <row r="19" spans="4:8" s="356" customFormat="1">
      <c r="D19" s="356" t="s">
        <v>555</v>
      </c>
      <c r="E19" s="356">
        <v>21.4</v>
      </c>
    </row>
    <row r="20" spans="4:8" s="356" customFormat="1">
      <c r="D20" s="356" t="s">
        <v>556</v>
      </c>
      <c r="E20" s="356">
        <v>8</v>
      </c>
    </row>
    <row r="21" spans="4:8">
      <c r="D21" t="s">
        <v>554</v>
      </c>
      <c r="E21">
        <f>E17+E18+E19+E20</f>
        <v>792.19999999999993</v>
      </c>
    </row>
    <row r="22" spans="4:8">
      <c r="D22" t="s">
        <v>557</v>
      </c>
      <c r="E22">
        <f>E21-(G16 + G17+G18)</f>
        <v>194.19999999999993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baseColWidth="10" defaultColWidth="8.83203125" defaultRowHeight="16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598"/>
  <sheetViews>
    <sheetView topLeftCell="A13" workbookViewId="0">
      <selection activeCell="A6" sqref="A6:J6"/>
    </sheetView>
  </sheetViews>
  <sheetFormatPr baseColWidth="10" defaultColWidth="9" defaultRowHeight="16"/>
  <cols>
    <col min="1" max="1" width="4.1640625" style="387" customWidth="1"/>
    <col min="2" max="2" width="14.1640625" style="387" customWidth="1"/>
    <col min="3" max="3" width="8.6640625" style="387" customWidth="1"/>
    <col min="4" max="4" width="4" style="387" hidden="1" customWidth="1"/>
    <col min="5" max="5" width="32.1640625" style="387" customWidth="1"/>
    <col min="6" max="6" width="10.6640625" style="387" customWidth="1"/>
    <col min="7" max="7" width="5" style="387" customWidth="1"/>
    <col min="8" max="10" width="5.1640625" style="387" customWidth="1"/>
    <col min="11" max="16384" width="9" style="387"/>
  </cols>
  <sheetData>
    <row r="1" spans="1:13">
      <c r="A1" s="529" t="s">
        <v>564</v>
      </c>
      <c r="B1" s="529"/>
      <c r="C1" s="529"/>
      <c r="D1" s="529"/>
      <c r="E1" s="420"/>
      <c r="F1" s="533" t="s">
        <v>2</v>
      </c>
      <c r="G1" s="533"/>
      <c r="H1" s="533"/>
      <c r="I1" s="533"/>
      <c r="J1" s="533"/>
      <c r="K1" s="357"/>
      <c r="L1" s="357"/>
      <c r="M1" s="357"/>
    </row>
    <row r="2" spans="1:13">
      <c r="A2" s="530" t="s">
        <v>565</v>
      </c>
      <c r="B2" s="530"/>
      <c r="C2" s="530"/>
      <c r="D2" s="530"/>
      <c r="E2" s="421"/>
      <c r="F2" s="534" t="s">
        <v>4</v>
      </c>
      <c r="G2" s="534"/>
      <c r="H2" s="534"/>
      <c r="I2" s="534"/>
      <c r="J2" s="534"/>
      <c r="K2" s="357"/>
      <c r="L2" s="357"/>
      <c r="M2" s="357"/>
    </row>
    <row r="3" spans="1:13">
      <c r="A3" s="531" t="s">
        <v>566</v>
      </c>
      <c r="B3" s="531"/>
      <c r="C3" s="531"/>
      <c r="D3" s="531"/>
      <c r="E3" s="419"/>
      <c r="F3" s="419"/>
      <c r="G3" s="419"/>
    </row>
    <row r="5" spans="1:13" ht="18">
      <c r="A5" s="535" t="s">
        <v>561</v>
      </c>
      <c r="B5" s="535"/>
      <c r="C5" s="535"/>
      <c r="D5" s="535"/>
      <c r="E5" s="535"/>
      <c r="F5" s="535"/>
      <c r="G5" s="535"/>
      <c r="H5" s="535"/>
      <c r="I5" s="535"/>
      <c r="J5" s="535"/>
    </row>
    <row r="6" spans="1:13" ht="22.5" customHeight="1">
      <c r="A6" s="536" t="s">
        <v>562</v>
      </c>
      <c r="B6" s="536"/>
      <c r="C6" s="536"/>
      <c r="D6" s="536"/>
      <c r="E6" s="536"/>
      <c r="F6" s="536"/>
      <c r="G6" s="536"/>
      <c r="H6" s="536"/>
      <c r="I6" s="536"/>
      <c r="J6" s="536"/>
    </row>
    <row r="7" spans="1:13" ht="38.25" customHeight="1">
      <c r="A7" s="537" t="s">
        <v>5</v>
      </c>
      <c r="B7" s="537" t="s">
        <v>6</v>
      </c>
      <c r="C7" s="537"/>
      <c r="D7" s="417"/>
      <c r="E7" s="537" t="s">
        <v>47</v>
      </c>
      <c r="F7" s="537" t="s">
        <v>48</v>
      </c>
      <c r="G7" s="532" t="s">
        <v>559</v>
      </c>
      <c r="H7" s="532" t="s">
        <v>563</v>
      </c>
      <c r="I7" s="532"/>
      <c r="J7" s="532"/>
    </row>
    <row r="8" spans="1:13" ht="44.25" customHeight="1">
      <c r="A8" s="537"/>
      <c r="B8" s="537"/>
      <c r="C8" s="537"/>
      <c r="D8" s="418" t="s">
        <v>140</v>
      </c>
      <c r="E8" s="537"/>
      <c r="F8" s="537"/>
      <c r="G8" s="532"/>
      <c r="H8" s="363" t="s">
        <v>560</v>
      </c>
      <c r="I8" s="363" t="s">
        <v>568</v>
      </c>
      <c r="J8" s="363" t="s">
        <v>567</v>
      </c>
    </row>
    <row r="9" spans="1:13">
      <c r="A9" s="366">
        <v>1</v>
      </c>
      <c r="B9" s="119" t="s">
        <v>65</v>
      </c>
      <c r="C9" s="120" t="s">
        <v>66</v>
      </c>
      <c r="D9" s="413">
        <v>21100094402</v>
      </c>
      <c r="E9" s="414" t="s">
        <v>67</v>
      </c>
      <c r="F9" s="415" t="s">
        <v>68</v>
      </c>
      <c r="G9" s="416">
        <v>1</v>
      </c>
      <c r="H9" s="405"/>
      <c r="I9" s="405"/>
      <c r="J9" s="405"/>
    </row>
    <row r="10" spans="1:13">
      <c r="A10" s="118"/>
      <c r="B10" s="119"/>
      <c r="C10" s="120"/>
      <c r="D10" s="115">
        <v>21100094403</v>
      </c>
      <c r="E10" s="365" t="s">
        <v>67</v>
      </c>
      <c r="F10" s="358" t="s">
        <v>69</v>
      </c>
      <c r="G10" s="364">
        <v>1</v>
      </c>
      <c r="H10" s="405"/>
      <c r="I10" s="405"/>
      <c r="J10" s="405"/>
    </row>
    <row r="11" spans="1:13">
      <c r="A11" s="118"/>
      <c r="B11" s="119"/>
      <c r="C11" s="120"/>
      <c r="D11" s="115">
        <v>71400106704</v>
      </c>
      <c r="E11" s="116" t="s">
        <v>184</v>
      </c>
      <c r="F11" s="358" t="s">
        <v>141</v>
      </c>
      <c r="G11" s="364">
        <v>1</v>
      </c>
      <c r="H11" s="405"/>
      <c r="I11" s="405"/>
      <c r="J11" s="405"/>
    </row>
    <row r="12" spans="1:13">
      <c r="A12" s="118"/>
      <c r="B12" s="119"/>
      <c r="C12" s="120"/>
      <c r="D12" s="115">
        <v>71400119002</v>
      </c>
      <c r="E12" s="116" t="s">
        <v>45</v>
      </c>
      <c r="F12" s="358" t="s">
        <v>142</v>
      </c>
      <c r="G12" s="364">
        <v>1</v>
      </c>
      <c r="H12" s="405"/>
      <c r="I12" s="405"/>
      <c r="J12" s="405"/>
    </row>
    <row r="13" spans="1:13">
      <c r="A13" s="118"/>
      <c r="B13" s="119"/>
      <c r="C13" s="120"/>
      <c r="D13" s="115">
        <v>71400119001</v>
      </c>
      <c r="E13" s="116" t="s">
        <v>45</v>
      </c>
      <c r="F13" s="358" t="s">
        <v>143</v>
      </c>
      <c r="G13" s="364">
        <v>1</v>
      </c>
      <c r="H13" s="405"/>
      <c r="I13" s="405"/>
      <c r="J13" s="405"/>
    </row>
    <row r="14" spans="1:13">
      <c r="A14" s="118"/>
      <c r="B14" s="119"/>
      <c r="C14" s="120"/>
      <c r="D14" s="115">
        <v>21100093903</v>
      </c>
      <c r="E14" s="116" t="s">
        <v>45</v>
      </c>
      <c r="F14" s="358" t="s">
        <v>144</v>
      </c>
      <c r="G14" s="364">
        <v>1</v>
      </c>
      <c r="H14" s="405"/>
      <c r="I14" s="405"/>
      <c r="J14" s="405"/>
    </row>
    <row r="15" spans="1:13">
      <c r="A15" s="366"/>
      <c r="B15" s="119"/>
      <c r="C15" s="120"/>
      <c r="D15" s="115">
        <v>21100093901</v>
      </c>
      <c r="E15" s="116" t="s">
        <v>45</v>
      </c>
      <c r="F15" s="358" t="s">
        <v>145</v>
      </c>
      <c r="G15" s="364">
        <v>1</v>
      </c>
      <c r="H15" s="405"/>
      <c r="I15" s="405"/>
      <c r="J15" s="405"/>
    </row>
    <row r="16" spans="1:13">
      <c r="A16" s="366"/>
      <c r="B16" s="119"/>
      <c r="C16" s="120"/>
      <c r="D16" s="115">
        <v>21100094302</v>
      </c>
      <c r="E16" s="116" t="s">
        <v>232</v>
      </c>
      <c r="F16" s="358" t="s">
        <v>144</v>
      </c>
      <c r="G16" s="364">
        <v>2</v>
      </c>
      <c r="H16" s="405"/>
      <c r="I16" s="405"/>
      <c r="J16" s="405"/>
    </row>
    <row r="17" spans="1:10">
      <c r="A17" s="366"/>
      <c r="B17" s="119"/>
      <c r="C17" s="120"/>
      <c r="D17" s="115">
        <v>21100094304</v>
      </c>
      <c r="E17" s="116" t="s">
        <v>232</v>
      </c>
      <c r="F17" s="358" t="s">
        <v>230</v>
      </c>
      <c r="G17" s="364">
        <v>2</v>
      </c>
      <c r="H17" s="405"/>
      <c r="I17" s="405"/>
      <c r="J17" s="405"/>
    </row>
    <row r="18" spans="1:10">
      <c r="A18" s="366"/>
      <c r="B18" s="119"/>
      <c r="C18" s="120"/>
      <c r="D18" s="115">
        <v>21100094401</v>
      </c>
      <c r="E18" s="365" t="s">
        <v>67</v>
      </c>
      <c r="F18" s="358" t="s">
        <v>183</v>
      </c>
      <c r="G18" s="364">
        <v>2</v>
      </c>
      <c r="H18" s="405"/>
      <c r="I18" s="405"/>
      <c r="J18" s="405"/>
    </row>
    <row r="19" spans="1:10">
      <c r="A19" s="366"/>
      <c r="B19" s="119"/>
      <c r="C19" s="120"/>
      <c r="D19" s="115">
        <v>71400135403</v>
      </c>
      <c r="E19" s="365" t="s">
        <v>343</v>
      </c>
      <c r="F19" s="358" t="s">
        <v>141</v>
      </c>
      <c r="G19" s="364">
        <v>2</v>
      </c>
      <c r="H19" s="405"/>
      <c r="I19" s="405"/>
      <c r="J19" s="405"/>
    </row>
    <row r="20" spans="1:10" ht="28">
      <c r="A20" s="217">
        <v>2</v>
      </c>
      <c r="B20" s="123" t="s">
        <v>80</v>
      </c>
      <c r="C20" s="124" t="s">
        <v>81</v>
      </c>
      <c r="D20" s="115">
        <v>50600115501</v>
      </c>
      <c r="E20" s="116" t="s">
        <v>299</v>
      </c>
      <c r="F20" s="358" t="s">
        <v>260</v>
      </c>
      <c r="G20" s="359">
        <v>1</v>
      </c>
      <c r="H20" s="405"/>
      <c r="I20" s="405"/>
      <c r="J20" s="405"/>
    </row>
    <row r="21" spans="1:10" ht="28">
      <c r="A21" s="366"/>
      <c r="B21" s="119"/>
      <c r="C21" s="120"/>
      <c r="D21" s="115"/>
      <c r="E21" s="116" t="s">
        <v>433</v>
      </c>
      <c r="F21" s="358" t="s">
        <v>386</v>
      </c>
      <c r="G21" s="359">
        <v>1</v>
      </c>
      <c r="H21" s="405"/>
      <c r="I21" s="405"/>
      <c r="J21" s="405"/>
    </row>
    <row r="22" spans="1:10" ht="28">
      <c r="A22" s="366"/>
      <c r="B22" s="119"/>
      <c r="C22" s="120"/>
      <c r="D22" s="115"/>
      <c r="E22" s="116" t="s">
        <v>434</v>
      </c>
      <c r="F22" s="358" t="s">
        <v>432</v>
      </c>
      <c r="G22" s="359">
        <v>1</v>
      </c>
      <c r="H22" s="405"/>
      <c r="I22" s="405"/>
      <c r="J22" s="405"/>
    </row>
    <row r="23" spans="1:10">
      <c r="A23" s="118"/>
      <c r="B23" s="119"/>
      <c r="C23" s="120"/>
      <c r="D23" s="115">
        <v>41000092301</v>
      </c>
      <c r="E23" s="116" t="s">
        <v>186</v>
      </c>
      <c r="F23" s="358" t="s">
        <v>157</v>
      </c>
      <c r="G23" s="359">
        <v>1</v>
      </c>
      <c r="H23" s="405"/>
      <c r="I23" s="405"/>
      <c r="J23" s="405"/>
    </row>
    <row r="24" spans="1:10">
      <c r="A24" s="118"/>
      <c r="B24" s="119"/>
      <c r="C24" s="120"/>
      <c r="D24" s="115">
        <v>71400119919</v>
      </c>
      <c r="E24" s="116" t="s">
        <v>159</v>
      </c>
      <c r="F24" s="358" t="s">
        <v>300</v>
      </c>
      <c r="G24" s="359">
        <v>1</v>
      </c>
      <c r="H24" s="405"/>
      <c r="I24" s="405"/>
      <c r="J24" s="405"/>
    </row>
    <row r="25" spans="1:10">
      <c r="A25" s="118"/>
      <c r="B25" s="119"/>
      <c r="C25" s="120"/>
      <c r="D25" s="115"/>
      <c r="E25" s="116" t="s">
        <v>159</v>
      </c>
      <c r="F25" s="358" t="s">
        <v>368</v>
      </c>
      <c r="G25" s="359">
        <v>2</v>
      </c>
      <c r="H25" s="405"/>
      <c r="I25" s="405"/>
      <c r="J25" s="405"/>
    </row>
    <row r="26" spans="1:10">
      <c r="A26" s="366"/>
      <c r="B26" s="119"/>
      <c r="C26" s="120"/>
      <c r="D26" s="115"/>
      <c r="E26" s="116" t="s">
        <v>159</v>
      </c>
      <c r="F26" s="358" t="s">
        <v>548</v>
      </c>
      <c r="G26" s="359">
        <v>2</v>
      </c>
      <c r="H26" s="405"/>
      <c r="I26" s="405"/>
      <c r="J26" s="405"/>
    </row>
    <row r="27" spans="1:10" hidden="1">
      <c r="A27" s="366"/>
      <c r="B27" s="119"/>
      <c r="C27" s="120"/>
      <c r="D27" s="115"/>
      <c r="E27" s="116" t="s">
        <v>159</v>
      </c>
      <c r="F27" s="358" t="s">
        <v>548</v>
      </c>
      <c r="G27" s="359">
        <v>2</v>
      </c>
      <c r="H27" s="405"/>
      <c r="I27" s="405"/>
      <c r="J27" s="405"/>
    </row>
    <row r="28" spans="1:10" hidden="1">
      <c r="A28" s="366"/>
      <c r="B28" s="119"/>
      <c r="C28" s="120"/>
      <c r="D28" s="115"/>
      <c r="E28" s="116" t="s">
        <v>159</v>
      </c>
      <c r="F28" s="358" t="s">
        <v>548</v>
      </c>
      <c r="G28" s="359">
        <v>2</v>
      </c>
      <c r="H28" s="405"/>
      <c r="I28" s="405"/>
      <c r="J28" s="405"/>
    </row>
    <row r="29" spans="1:10">
      <c r="A29" s="366"/>
      <c r="B29" s="119"/>
      <c r="C29" s="120"/>
      <c r="D29" s="115"/>
      <c r="E29" s="116" t="s">
        <v>159</v>
      </c>
      <c r="F29" s="358" t="s">
        <v>540</v>
      </c>
      <c r="G29" s="359">
        <v>2</v>
      </c>
      <c r="H29" s="405"/>
      <c r="I29" s="405"/>
      <c r="J29" s="405"/>
    </row>
    <row r="30" spans="1:10">
      <c r="A30" s="366"/>
      <c r="B30" s="119"/>
      <c r="C30" s="120"/>
      <c r="D30" s="115"/>
      <c r="E30" s="116" t="s">
        <v>159</v>
      </c>
      <c r="F30" s="358" t="s">
        <v>549</v>
      </c>
      <c r="G30" s="359">
        <v>2</v>
      </c>
      <c r="H30" s="405"/>
      <c r="I30" s="405"/>
      <c r="J30" s="405"/>
    </row>
    <row r="31" spans="1:10">
      <c r="A31" s="366"/>
      <c r="B31" s="119"/>
      <c r="C31" s="120"/>
      <c r="D31" s="115"/>
      <c r="E31" s="116" t="s">
        <v>159</v>
      </c>
      <c r="F31" s="358" t="s">
        <v>502</v>
      </c>
      <c r="G31" s="359">
        <v>2</v>
      </c>
      <c r="H31" s="405"/>
      <c r="I31" s="405"/>
      <c r="J31" s="405"/>
    </row>
    <row r="32" spans="1:10" hidden="1">
      <c r="A32" s="366"/>
      <c r="B32" s="119"/>
      <c r="C32" s="120"/>
      <c r="D32" s="115"/>
      <c r="E32" s="116" t="s">
        <v>159</v>
      </c>
      <c r="F32" s="358" t="s">
        <v>502</v>
      </c>
      <c r="G32" s="359">
        <v>2</v>
      </c>
      <c r="H32" s="405"/>
      <c r="I32" s="405"/>
      <c r="J32" s="405"/>
    </row>
    <row r="33" spans="1:10">
      <c r="A33" s="366"/>
      <c r="B33" s="119"/>
      <c r="C33" s="120"/>
      <c r="D33" s="115"/>
      <c r="E33" s="116" t="s">
        <v>159</v>
      </c>
      <c r="F33" s="358" t="s">
        <v>539</v>
      </c>
      <c r="G33" s="359">
        <v>2</v>
      </c>
      <c r="H33" s="405"/>
      <c r="I33" s="405"/>
      <c r="J33" s="405"/>
    </row>
    <row r="34" spans="1:10" hidden="1">
      <c r="A34" s="366"/>
      <c r="B34" s="119"/>
      <c r="C34" s="120"/>
      <c r="D34" s="115"/>
      <c r="E34" s="116" t="s">
        <v>159</v>
      </c>
      <c r="F34" s="358" t="s">
        <v>539</v>
      </c>
      <c r="G34" s="359">
        <v>2</v>
      </c>
      <c r="H34" s="405"/>
      <c r="I34" s="405"/>
      <c r="J34" s="405"/>
    </row>
    <row r="35" spans="1:10" hidden="1">
      <c r="A35" s="366"/>
      <c r="B35" s="119"/>
      <c r="C35" s="120"/>
      <c r="D35" s="115"/>
      <c r="E35" s="116" t="s">
        <v>159</v>
      </c>
      <c r="F35" s="358" t="s">
        <v>550</v>
      </c>
      <c r="G35" s="359">
        <v>2</v>
      </c>
      <c r="H35" s="405"/>
      <c r="I35" s="405"/>
      <c r="J35" s="405"/>
    </row>
    <row r="36" spans="1:10">
      <c r="A36" s="366"/>
      <c r="B36" s="119"/>
      <c r="C36" s="120"/>
      <c r="D36" s="115"/>
      <c r="E36" s="116" t="s">
        <v>159</v>
      </c>
      <c r="F36" s="358" t="s">
        <v>550</v>
      </c>
      <c r="G36" s="359">
        <v>2</v>
      </c>
      <c r="H36" s="405"/>
      <c r="I36" s="405"/>
      <c r="J36" s="405"/>
    </row>
    <row r="37" spans="1:10">
      <c r="A37" s="366"/>
      <c r="B37" s="119"/>
      <c r="C37" s="120"/>
      <c r="D37" s="115"/>
      <c r="E37" s="116" t="s">
        <v>159</v>
      </c>
      <c r="F37" s="358" t="s">
        <v>522</v>
      </c>
      <c r="G37" s="359">
        <v>2</v>
      </c>
      <c r="H37" s="405"/>
      <c r="I37" s="405"/>
      <c r="J37" s="405"/>
    </row>
    <row r="38" spans="1:10">
      <c r="A38" s="366"/>
      <c r="B38" s="119"/>
      <c r="C38" s="120"/>
      <c r="D38" s="115"/>
      <c r="E38" s="116" t="s">
        <v>159</v>
      </c>
      <c r="F38" s="358" t="s">
        <v>551</v>
      </c>
      <c r="G38" s="359">
        <v>2</v>
      </c>
      <c r="H38" s="405"/>
      <c r="I38" s="405"/>
      <c r="J38" s="405"/>
    </row>
    <row r="39" spans="1:10">
      <c r="A39" s="217">
        <v>3</v>
      </c>
      <c r="B39" s="406" t="s">
        <v>82</v>
      </c>
      <c r="C39" s="407" t="s">
        <v>83</v>
      </c>
      <c r="D39" s="115">
        <v>21100094401</v>
      </c>
      <c r="E39" s="116" t="s">
        <v>287</v>
      </c>
      <c r="F39" s="358" t="s">
        <v>214</v>
      </c>
      <c r="G39" s="364">
        <v>1</v>
      </c>
      <c r="H39" s="405"/>
      <c r="I39" s="405"/>
      <c r="J39" s="405"/>
    </row>
    <row r="40" spans="1:10">
      <c r="A40" s="118"/>
      <c r="B40" s="119"/>
      <c r="C40" s="120"/>
      <c r="D40" s="115">
        <v>21100094404</v>
      </c>
      <c r="E40" s="116" t="s">
        <v>287</v>
      </c>
      <c r="F40" s="358" t="s">
        <v>258</v>
      </c>
      <c r="G40" s="364">
        <v>1</v>
      </c>
      <c r="H40" s="405"/>
      <c r="I40" s="405"/>
      <c r="J40" s="405"/>
    </row>
    <row r="41" spans="1:10">
      <c r="A41" s="118"/>
      <c r="B41" s="119"/>
      <c r="C41" s="120"/>
      <c r="D41" s="115">
        <v>71400106702</v>
      </c>
      <c r="E41" s="116" t="s">
        <v>184</v>
      </c>
      <c r="F41" s="358" t="s">
        <v>288</v>
      </c>
      <c r="G41" s="364">
        <v>1</v>
      </c>
      <c r="H41" s="405"/>
      <c r="I41" s="405"/>
      <c r="J41" s="405"/>
    </row>
    <row r="42" spans="1:10">
      <c r="A42" s="366"/>
      <c r="B42" s="119"/>
      <c r="C42" s="120"/>
      <c r="D42" s="115">
        <v>71400106702</v>
      </c>
      <c r="E42" s="116" t="s">
        <v>184</v>
      </c>
      <c r="F42" s="358" t="s">
        <v>288</v>
      </c>
      <c r="G42" s="364">
        <v>1</v>
      </c>
      <c r="H42" s="405"/>
      <c r="I42" s="405"/>
      <c r="J42" s="405"/>
    </row>
    <row r="43" spans="1:10">
      <c r="A43" s="366"/>
      <c r="B43" s="119"/>
      <c r="C43" s="120"/>
      <c r="D43" s="115">
        <v>71400106708</v>
      </c>
      <c r="E43" s="116" t="s">
        <v>184</v>
      </c>
      <c r="F43" s="358" t="s">
        <v>289</v>
      </c>
      <c r="G43" s="364">
        <v>1</v>
      </c>
      <c r="H43" s="405"/>
      <c r="I43" s="405"/>
      <c r="J43" s="405"/>
    </row>
    <row r="44" spans="1:10">
      <c r="A44" s="366"/>
      <c r="B44" s="119"/>
      <c r="C44" s="120"/>
      <c r="D44" s="115">
        <v>21100093906</v>
      </c>
      <c r="E44" s="116" t="s">
        <v>45</v>
      </c>
      <c r="F44" s="358" t="s">
        <v>230</v>
      </c>
      <c r="G44" s="364">
        <v>1</v>
      </c>
      <c r="H44" s="405"/>
      <c r="I44" s="405"/>
      <c r="J44" s="405"/>
    </row>
    <row r="45" spans="1:10">
      <c r="A45" s="366"/>
      <c r="B45" s="119"/>
      <c r="C45" s="120"/>
      <c r="D45" s="115">
        <v>21100119809</v>
      </c>
      <c r="E45" s="116" t="s">
        <v>159</v>
      </c>
      <c r="F45" s="358" t="s">
        <v>165</v>
      </c>
      <c r="G45" s="364">
        <v>1</v>
      </c>
      <c r="H45" s="405"/>
      <c r="I45" s="405"/>
      <c r="J45" s="405"/>
    </row>
    <row r="46" spans="1:10">
      <c r="A46" s="366"/>
      <c r="B46" s="119"/>
      <c r="C46" s="120"/>
      <c r="D46" s="115"/>
      <c r="E46" s="116" t="s">
        <v>216</v>
      </c>
      <c r="F46" s="358" t="s">
        <v>165</v>
      </c>
      <c r="G46" s="364"/>
      <c r="H46" s="405"/>
      <c r="I46" s="405"/>
      <c r="J46" s="405"/>
    </row>
    <row r="47" spans="1:10">
      <c r="A47" s="366"/>
      <c r="B47" s="119"/>
      <c r="C47" s="120"/>
      <c r="D47" s="115"/>
      <c r="E47" s="116" t="s">
        <v>67</v>
      </c>
      <c r="F47" s="358" t="s">
        <v>161</v>
      </c>
      <c r="G47" s="364">
        <v>2</v>
      </c>
      <c r="H47" s="405"/>
      <c r="I47" s="405"/>
      <c r="J47" s="405"/>
    </row>
    <row r="48" spans="1:10">
      <c r="A48" s="366"/>
      <c r="B48" s="119"/>
      <c r="C48" s="120"/>
      <c r="D48" s="115">
        <v>71400135405</v>
      </c>
      <c r="E48" s="116" t="s">
        <v>343</v>
      </c>
      <c r="F48" s="358" t="s">
        <v>289</v>
      </c>
      <c r="G48" s="364">
        <v>2</v>
      </c>
      <c r="H48" s="405"/>
      <c r="I48" s="405"/>
      <c r="J48" s="405"/>
    </row>
    <row r="49" spans="1:10">
      <c r="A49" s="366"/>
      <c r="B49" s="119"/>
      <c r="C49" s="120"/>
      <c r="D49" s="115">
        <v>21100094305</v>
      </c>
      <c r="E49" s="116" t="s">
        <v>232</v>
      </c>
      <c r="F49" s="358" t="s">
        <v>181</v>
      </c>
      <c r="G49" s="364">
        <v>2</v>
      </c>
      <c r="H49" s="405"/>
      <c r="I49" s="405"/>
      <c r="J49" s="405"/>
    </row>
    <row r="50" spans="1:10">
      <c r="A50" s="118"/>
      <c r="B50" s="119"/>
      <c r="C50" s="120"/>
      <c r="D50" s="115">
        <v>21100094306</v>
      </c>
      <c r="E50" s="116" t="s">
        <v>232</v>
      </c>
      <c r="F50" s="358" t="s">
        <v>165</v>
      </c>
      <c r="G50" s="367">
        <v>2</v>
      </c>
      <c r="H50" s="405"/>
      <c r="I50" s="405"/>
      <c r="J50" s="405"/>
    </row>
    <row r="51" spans="1:10">
      <c r="A51" s="118"/>
      <c r="B51" s="119"/>
      <c r="C51" s="120"/>
      <c r="D51" s="115">
        <v>21100119906</v>
      </c>
      <c r="E51" s="116" t="s">
        <v>159</v>
      </c>
      <c r="F51" s="358" t="s">
        <v>521</v>
      </c>
      <c r="G51" s="367">
        <v>2</v>
      </c>
      <c r="H51" s="405"/>
      <c r="I51" s="405"/>
      <c r="J51" s="405"/>
    </row>
    <row r="52" spans="1:10">
      <c r="A52" s="118"/>
      <c r="B52" s="119"/>
      <c r="C52" s="120"/>
      <c r="D52" s="115">
        <v>21100119906</v>
      </c>
      <c r="E52" s="116" t="s">
        <v>159</v>
      </c>
      <c r="F52" s="358" t="s">
        <v>364</v>
      </c>
      <c r="G52" s="367">
        <v>2</v>
      </c>
      <c r="H52" s="405"/>
      <c r="I52" s="405"/>
      <c r="J52" s="405"/>
    </row>
    <row r="53" spans="1:10">
      <c r="A53" s="366"/>
      <c r="B53" s="119"/>
      <c r="C53" s="120"/>
      <c r="D53" s="115">
        <v>21100119906</v>
      </c>
      <c r="E53" s="116" t="s">
        <v>159</v>
      </c>
      <c r="F53" s="358" t="s">
        <v>365</v>
      </c>
      <c r="G53" s="367">
        <v>2</v>
      </c>
      <c r="H53" s="405"/>
      <c r="I53" s="405"/>
      <c r="J53" s="405"/>
    </row>
    <row r="54" spans="1:10" ht="28">
      <c r="A54" s="217">
        <v>4</v>
      </c>
      <c r="B54" s="123" t="s">
        <v>84</v>
      </c>
      <c r="C54" s="124" t="s">
        <v>85</v>
      </c>
      <c r="D54" s="115">
        <v>71400174003</v>
      </c>
      <c r="E54" s="116" t="s">
        <v>327</v>
      </c>
      <c r="F54" s="358" t="s">
        <v>328</v>
      </c>
      <c r="G54" s="364">
        <v>1</v>
      </c>
      <c r="H54" s="405"/>
      <c r="I54" s="405"/>
      <c r="J54" s="405"/>
    </row>
    <row r="55" spans="1:10" ht="28">
      <c r="A55" s="118"/>
      <c r="B55" s="119"/>
      <c r="C55" s="120"/>
      <c r="D55" s="115">
        <v>71400174004</v>
      </c>
      <c r="E55" s="116" t="s">
        <v>327</v>
      </c>
      <c r="F55" s="358" t="s">
        <v>329</v>
      </c>
      <c r="G55" s="364">
        <v>1</v>
      </c>
      <c r="H55" s="405"/>
      <c r="I55" s="405"/>
      <c r="J55" s="405"/>
    </row>
    <row r="56" spans="1:10">
      <c r="A56" s="118"/>
      <c r="B56" s="119"/>
      <c r="C56" s="120"/>
      <c r="D56" s="115">
        <v>71400174001</v>
      </c>
      <c r="E56" s="116" t="s">
        <v>327</v>
      </c>
      <c r="F56" s="358" t="s">
        <v>241</v>
      </c>
      <c r="G56" s="364">
        <v>1</v>
      </c>
      <c r="H56" s="405"/>
      <c r="I56" s="405"/>
      <c r="J56" s="405"/>
    </row>
    <row r="57" spans="1:10">
      <c r="A57" s="118"/>
      <c r="B57" s="119"/>
      <c r="C57" s="120"/>
      <c r="D57" s="115">
        <v>21100001401</v>
      </c>
      <c r="E57" s="116" t="s">
        <v>327</v>
      </c>
      <c r="F57" s="358" t="s">
        <v>187</v>
      </c>
      <c r="G57" s="364">
        <v>1</v>
      </c>
      <c r="H57" s="405"/>
      <c r="I57" s="405"/>
      <c r="J57" s="405"/>
    </row>
    <row r="58" spans="1:10">
      <c r="A58" s="118"/>
      <c r="B58" s="119"/>
      <c r="C58" s="120"/>
      <c r="D58" s="115">
        <v>21100119806</v>
      </c>
      <c r="E58" s="116" t="s">
        <v>159</v>
      </c>
      <c r="F58" s="358" t="s">
        <v>233</v>
      </c>
      <c r="G58" s="364">
        <v>1</v>
      </c>
      <c r="H58" s="405"/>
      <c r="I58" s="405"/>
      <c r="J58" s="405"/>
    </row>
    <row r="59" spans="1:10">
      <c r="A59" s="366"/>
      <c r="B59" s="119"/>
      <c r="C59" s="120"/>
      <c r="D59" s="115">
        <v>21100119806</v>
      </c>
      <c r="E59" s="116" t="s">
        <v>447</v>
      </c>
      <c r="F59" s="358" t="s">
        <v>417</v>
      </c>
      <c r="G59" s="364">
        <v>1</v>
      </c>
      <c r="H59" s="405"/>
      <c r="I59" s="405"/>
      <c r="J59" s="405"/>
    </row>
    <row r="60" spans="1:10">
      <c r="A60" s="366"/>
      <c r="B60" s="119"/>
      <c r="C60" s="120"/>
      <c r="D60" s="115">
        <v>21100094301</v>
      </c>
      <c r="E60" s="116" t="s">
        <v>330</v>
      </c>
      <c r="F60" s="358" t="s">
        <v>183</v>
      </c>
      <c r="G60" s="364">
        <v>1</v>
      </c>
      <c r="H60" s="405"/>
      <c r="I60" s="405"/>
      <c r="J60" s="405"/>
    </row>
    <row r="61" spans="1:10">
      <c r="A61" s="118"/>
      <c r="B61" s="119"/>
      <c r="C61" s="120"/>
      <c r="D61" s="115" t="s">
        <v>503</v>
      </c>
      <c r="E61" s="116" t="s">
        <v>327</v>
      </c>
      <c r="F61" s="358" t="s">
        <v>247</v>
      </c>
      <c r="G61" s="364">
        <v>2</v>
      </c>
      <c r="H61" s="405"/>
      <c r="I61" s="405"/>
      <c r="J61" s="405"/>
    </row>
    <row r="62" spans="1:10">
      <c r="A62" s="118"/>
      <c r="B62" s="119"/>
      <c r="C62" s="120"/>
      <c r="D62" s="115" t="s">
        <v>504</v>
      </c>
      <c r="E62" s="116" t="s">
        <v>232</v>
      </c>
      <c r="F62" s="358" t="s">
        <v>181</v>
      </c>
      <c r="G62" s="364">
        <v>2</v>
      </c>
      <c r="H62" s="405"/>
      <c r="I62" s="405"/>
      <c r="J62" s="405"/>
    </row>
    <row r="63" spans="1:10">
      <c r="A63" s="118"/>
      <c r="B63" s="119"/>
      <c r="C63" s="120"/>
      <c r="D63" s="115" t="s">
        <v>505</v>
      </c>
      <c r="E63" s="116" t="s">
        <v>232</v>
      </c>
      <c r="F63" s="358" t="s">
        <v>233</v>
      </c>
      <c r="G63" s="364">
        <v>2</v>
      </c>
      <c r="H63" s="405"/>
      <c r="I63" s="405"/>
      <c r="J63" s="405"/>
    </row>
    <row r="64" spans="1:10">
      <c r="A64" s="118"/>
      <c r="B64" s="119"/>
      <c r="C64" s="120"/>
      <c r="D64" s="115" t="s">
        <v>505</v>
      </c>
      <c r="E64" s="116" t="s">
        <v>506</v>
      </c>
      <c r="F64" s="358" t="s">
        <v>233</v>
      </c>
      <c r="G64" s="364">
        <v>2</v>
      </c>
      <c r="H64" s="405"/>
      <c r="I64" s="405"/>
      <c r="J64" s="405"/>
    </row>
    <row r="65" spans="1:10">
      <c r="A65" s="118"/>
      <c r="B65" s="119"/>
      <c r="C65" s="120"/>
      <c r="D65" s="115" t="s">
        <v>505</v>
      </c>
      <c r="E65" s="116" t="s">
        <v>507</v>
      </c>
      <c r="F65" s="358" t="s">
        <v>233</v>
      </c>
      <c r="G65" s="364">
        <v>2</v>
      </c>
      <c r="H65" s="405"/>
      <c r="I65" s="405"/>
      <c r="J65" s="405"/>
    </row>
    <row r="66" spans="1:10">
      <c r="A66" s="118"/>
      <c r="B66" s="119"/>
      <c r="C66" s="120"/>
      <c r="D66" s="115" t="s">
        <v>508</v>
      </c>
      <c r="E66" s="116" t="s">
        <v>159</v>
      </c>
      <c r="F66" s="358" t="s">
        <v>509</v>
      </c>
      <c r="G66" s="364">
        <v>2</v>
      </c>
      <c r="H66" s="405"/>
      <c r="I66" s="405"/>
      <c r="J66" s="405"/>
    </row>
    <row r="67" spans="1:10">
      <c r="A67" s="118"/>
      <c r="B67" s="119"/>
      <c r="C67" s="120"/>
      <c r="D67" s="115" t="s">
        <v>510</v>
      </c>
      <c r="E67" s="116" t="s">
        <v>159</v>
      </c>
      <c r="F67" s="358" t="s">
        <v>511</v>
      </c>
      <c r="G67" s="364">
        <v>2</v>
      </c>
      <c r="H67" s="405"/>
      <c r="I67" s="405"/>
      <c r="J67" s="405"/>
    </row>
    <row r="68" spans="1:10">
      <c r="A68" s="217">
        <v>5</v>
      </c>
      <c r="B68" s="123" t="s">
        <v>86</v>
      </c>
      <c r="C68" s="124" t="s">
        <v>87</v>
      </c>
      <c r="D68" s="115">
        <v>21100093905</v>
      </c>
      <c r="E68" s="116" t="s">
        <v>45</v>
      </c>
      <c r="F68" s="358" t="s">
        <v>233</v>
      </c>
      <c r="G68" s="364">
        <v>1</v>
      </c>
      <c r="H68" s="405"/>
      <c r="I68" s="405"/>
      <c r="J68" s="405"/>
    </row>
    <row r="69" spans="1:10">
      <c r="A69" s="118"/>
      <c r="B69" s="119"/>
      <c r="C69" s="120"/>
      <c r="D69" s="115">
        <v>71400119003</v>
      </c>
      <c r="E69" s="116" t="s">
        <v>45</v>
      </c>
      <c r="F69" s="358" t="s">
        <v>247</v>
      </c>
      <c r="G69" s="364">
        <v>1</v>
      </c>
      <c r="H69" s="405"/>
      <c r="I69" s="405"/>
      <c r="J69" s="405"/>
    </row>
    <row r="70" spans="1:10">
      <c r="A70" s="366"/>
      <c r="B70" s="119"/>
      <c r="C70" s="120"/>
      <c r="D70" s="115">
        <v>21100119804</v>
      </c>
      <c r="E70" s="116" t="s">
        <v>159</v>
      </c>
      <c r="F70" s="358" t="s">
        <v>144</v>
      </c>
      <c r="G70" s="364">
        <v>1</v>
      </c>
      <c r="H70" s="405"/>
      <c r="I70" s="405"/>
      <c r="J70" s="405"/>
    </row>
    <row r="71" spans="1:10">
      <c r="A71" s="118"/>
      <c r="B71" s="119"/>
      <c r="C71" s="120"/>
      <c r="D71" s="115">
        <v>21100119804</v>
      </c>
      <c r="E71" s="116" t="s">
        <v>159</v>
      </c>
      <c r="F71" s="358" t="s">
        <v>144</v>
      </c>
      <c r="G71" s="364">
        <v>1</v>
      </c>
      <c r="H71" s="405"/>
      <c r="I71" s="405"/>
      <c r="J71" s="405"/>
    </row>
    <row r="72" spans="1:10">
      <c r="A72" s="118"/>
      <c r="B72" s="119"/>
      <c r="C72" s="120"/>
      <c r="D72" s="115">
        <v>21100124401</v>
      </c>
      <c r="E72" s="116" t="s">
        <v>248</v>
      </c>
      <c r="F72" s="358" t="s">
        <v>181</v>
      </c>
      <c r="G72" s="364">
        <v>1</v>
      </c>
      <c r="H72" s="405"/>
      <c r="I72" s="405"/>
      <c r="J72" s="405"/>
    </row>
    <row r="73" spans="1:10">
      <c r="A73" s="118"/>
      <c r="B73" s="119"/>
      <c r="C73" s="120"/>
      <c r="D73" s="115">
        <v>21100124402</v>
      </c>
      <c r="E73" s="116" t="s">
        <v>248</v>
      </c>
      <c r="F73" s="358" t="s">
        <v>192</v>
      </c>
      <c r="G73" s="364">
        <v>1</v>
      </c>
      <c r="H73" s="405"/>
      <c r="I73" s="405"/>
      <c r="J73" s="405"/>
    </row>
    <row r="74" spans="1:10">
      <c r="A74" s="118"/>
      <c r="B74" s="119"/>
      <c r="C74" s="120"/>
      <c r="D74" s="115">
        <v>21100124403</v>
      </c>
      <c r="E74" s="116" t="s">
        <v>248</v>
      </c>
      <c r="F74" s="358" t="s">
        <v>193</v>
      </c>
      <c r="G74" s="364">
        <v>1</v>
      </c>
      <c r="H74" s="405"/>
      <c r="I74" s="405"/>
      <c r="J74" s="405"/>
    </row>
    <row r="75" spans="1:10">
      <c r="A75" s="118"/>
      <c r="B75" s="119"/>
      <c r="C75" s="120"/>
      <c r="D75" s="115">
        <v>21100124404</v>
      </c>
      <c r="E75" s="116" t="s">
        <v>248</v>
      </c>
      <c r="F75" s="358" t="s">
        <v>236</v>
      </c>
      <c r="G75" s="364">
        <v>1</v>
      </c>
      <c r="H75" s="405"/>
      <c r="I75" s="405"/>
      <c r="J75" s="405"/>
    </row>
    <row r="76" spans="1:10">
      <c r="A76" s="118"/>
      <c r="B76" s="119"/>
      <c r="C76" s="120"/>
      <c r="D76" s="115">
        <v>21100124406</v>
      </c>
      <c r="E76" s="116" t="s">
        <v>248</v>
      </c>
      <c r="F76" s="358" t="s">
        <v>249</v>
      </c>
      <c r="G76" s="364">
        <v>1</v>
      </c>
      <c r="H76" s="405"/>
      <c r="I76" s="405"/>
      <c r="J76" s="405"/>
    </row>
    <row r="77" spans="1:10">
      <c r="A77" s="366"/>
      <c r="B77" s="119"/>
      <c r="C77" s="120"/>
      <c r="D77" s="115">
        <v>21100124407</v>
      </c>
      <c r="E77" s="116" t="s">
        <v>248</v>
      </c>
      <c r="F77" s="358" t="s">
        <v>250</v>
      </c>
      <c r="G77" s="364">
        <v>1</v>
      </c>
      <c r="H77" s="405"/>
      <c r="I77" s="405"/>
      <c r="J77" s="405"/>
    </row>
    <row r="78" spans="1:10">
      <c r="A78" s="366"/>
      <c r="B78" s="119"/>
      <c r="C78" s="120"/>
      <c r="D78" s="115">
        <v>21100149101</v>
      </c>
      <c r="E78" s="116" t="s">
        <v>251</v>
      </c>
      <c r="F78" s="358" t="s">
        <v>252</v>
      </c>
      <c r="G78" s="364">
        <v>1</v>
      </c>
      <c r="H78" s="405"/>
      <c r="I78" s="405"/>
      <c r="J78" s="405"/>
    </row>
    <row r="79" spans="1:10">
      <c r="A79" s="366"/>
      <c r="B79" s="119"/>
      <c r="C79" s="120"/>
      <c r="D79" s="115">
        <v>21100149102</v>
      </c>
      <c r="E79" s="116" t="s">
        <v>251</v>
      </c>
      <c r="F79" s="358" t="s">
        <v>253</v>
      </c>
      <c r="G79" s="364">
        <v>1</v>
      </c>
      <c r="H79" s="405"/>
      <c r="I79" s="405"/>
      <c r="J79" s="405"/>
    </row>
    <row r="80" spans="1:10" ht="28">
      <c r="A80" s="366"/>
      <c r="B80" s="119"/>
      <c r="C80" s="120"/>
      <c r="D80" s="115">
        <v>50600115201</v>
      </c>
      <c r="E80" s="116" t="s">
        <v>248</v>
      </c>
      <c r="F80" s="358" t="s">
        <v>254</v>
      </c>
      <c r="G80" s="364">
        <v>1</v>
      </c>
      <c r="H80" s="405"/>
      <c r="I80" s="405"/>
      <c r="J80" s="405"/>
    </row>
    <row r="81" spans="1:10">
      <c r="A81" s="118"/>
      <c r="B81" s="119"/>
      <c r="C81" s="120"/>
      <c r="D81" s="115" t="s">
        <v>255</v>
      </c>
      <c r="E81" s="116" t="s">
        <v>216</v>
      </c>
      <c r="F81" s="358" t="s">
        <v>256</v>
      </c>
      <c r="G81" s="364">
        <v>1</v>
      </c>
      <c r="H81" s="405"/>
      <c r="I81" s="405"/>
      <c r="J81" s="405"/>
    </row>
    <row r="82" spans="1:10">
      <c r="A82" s="118"/>
      <c r="B82" s="119"/>
      <c r="C82" s="120"/>
      <c r="D82" s="115">
        <v>20400138401</v>
      </c>
      <c r="E82" s="116" t="s">
        <v>248</v>
      </c>
      <c r="F82" s="358" t="s">
        <v>161</v>
      </c>
      <c r="G82" s="364">
        <v>1</v>
      </c>
      <c r="H82" s="405"/>
      <c r="I82" s="405"/>
      <c r="J82" s="405"/>
    </row>
    <row r="83" spans="1:10">
      <c r="A83" s="366"/>
      <c r="B83" s="119"/>
      <c r="C83" s="120"/>
      <c r="D83" s="115">
        <v>21100093901</v>
      </c>
      <c r="E83" s="116" t="s">
        <v>45</v>
      </c>
      <c r="F83" s="358" t="s">
        <v>183</v>
      </c>
      <c r="G83" s="364">
        <v>2</v>
      </c>
      <c r="H83" s="405"/>
      <c r="I83" s="405"/>
      <c r="J83" s="405"/>
    </row>
    <row r="84" spans="1:10">
      <c r="A84" s="366"/>
      <c r="B84" s="119"/>
      <c r="C84" s="120"/>
      <c r="D84" s="115">
        <v>21100124401</v>
      </c>
      <c r="E84" s="116" t="s">
        <v>248</v>
      </c>
      <c r="F84" s="358" t="s">
        <v>183</v>
      </c>
      <c r="G84" s="364">
        <v>2</v>
      </c>
      <c r="H84" s="405"/>
      <c r="I84" s="405"/>
      <c r="J84" s="405"/>
    </row>
    <row r="85" spans="1:10">
      <c r="A85" s="366"/>
      <c r="B85" s="119"/>
      <c r="C85" s="120"/>
      <c r="D85" s="115">
        <v>21100149601</v>
      </c>
      <c r="E85" s="116" t="s">
        <v>374</v>
      </c>
      <c r="F85" s="358" t="s">
        <v>192</v>
      </c>
      <c r="G85" s="364">
        <v>2</v>
      </c>
      <c r="H85" s="405"/>
      <c r="I85" s="405"/>
      <c r="J85" s="405"/>
    </row>
    <row r="86" spans="1:10">
      <c r="A86" s="366"/>
      <c r="B86" s="119"/>
      <c r="C86" s="120"/>
      <c r="D86" s="115">
        <v>71400135401</v>
      </c>
      <c r="E86" s="116" t="s">
        <v>343</v>
      </c>
      <c r="F86" s="358" t="s">
        <v>288</v>
      </c>
      <c r="G86" s="364">
        <v>2</v>
      </c>
      <c r="H86" s="405"/>
      <c r="I86" s="405"/>
      <c r="J86" s="405"/>
    </row>
    <row r="87" spans="1:10">
      <c r="A87" s="366"/>
      <c r="B87" s="119"/>
      <c r="C87" s="120"/>
      <c r="D87" s="115">
        <v>20200003501</v>
      </c>
      <c r="E87" s="116" t="s">
        <v>251</v>
      </c>
      <c r="F87" s="358" t="s">
        <v>207</v>
      </c>
      <c r="G87" s="364">
        <v>2</v>
      </c>
      <c r="H87" s="405"/>
      <c r="I87" s="405"/>
      <c r="J87" s="405"/>
    </row>
    <row r="88" spans="1:10">
      <c r="A88" s="366"/>
      <c r="B88" s="119"/>
      <c r="C88" s="120"/>
      <c r="D88" s="115">
        <v>21100119919</v>
      </c>
      <c r="E88" s="116" t="s">
        <v>513</v>
      </c>
      <c r="F88" s="358" t="s">
        <v>514</v>
      </c>
      <c r="G88" s="364">
        <v>2</v>
      </c>
      <c r="H88" s="405"/>
      <c r="I88" s="405"/>
      <c r="J88" s="405"/>
    </row>
    <row r="89" spans="1:10">
      <c r="A89" s="118"/>
      <c r="B89" s="119"/>
      <c r="C89" s="120"/>
      <c r="D89" s="115">
        <v>21100119919</v>
      </c>
      <c r="E89" s="116" t="s">
        <v>515</v>
      </c>
      <c r="F89" s="358" t="s">
        <v>514</v>
      </c>
      <c r="G89" s="364">
        <v>2</v>
      </c>
      <c r="H89" s="405"/>
      <c r="I89" s="405"/>
      <c r="J89" s="405"/>
    </row>
    <row r="90" spans="1:10">
      <c r="A90" s="118"/>
      <c r="B90" s="119"/>
      <c r="C90" s="120"/>
      <c r="D90" s="115">
        <v>71400119901</v>
      </c>
      <c r="E90" s="116" t="s">
        <v>159</v>
      </c>
      <c r="F90" s="358" t="s">
        <v>288</v>
      </c>
      <c r="G90" s="364">
        <v>2</v>
      </c>
      <c r="H90" s="405"/>
      <c r="I90" s="405"/>
      <c r="J90" s="405"/>
    </row>
    <row r="91" spans="1:10">
      <c r="A91" s="366"/>
      <c r="B91" s="119"/>
      <c r="C91" s="120"/>
      <c r="D91" s="115">
        <v>21100149401</v>
      </c>
      <c r="E91" s="116" t="s">
        <v>516</v>
      </c>
      <c r="F91" s="358" t="s">
        <v>192</v>
      </c>
      <c r="G91" s="364">
        <v>2</v>
      </c>
      <c r="H91" s="405"/>
      <c r="I91" s="405"/>
      <c r="J91" s="405"/>
    </row>
    <row r="92" spans="1:10">
      <c r="A92" s="366"/>
      <c r="B92" s="119"/>
      <c r="C92" s="120"/>
      <c r="D92" s="115">
        <v>71400119905</v>
      </c>
      <c r="E92" s="116" t="s">
        <v>517</v>
      </c>
      <c r="F92" s="358" t="s">
        <v>518</v>
      </c>
      <c r="G92" s="364">
        <v>2</v>
      </c>
      <c r="H92" s="405"/>
      <c r="I92" s="405"/>
      <c r="J92" s="405"/>
    </row>
    <row r="93" spans="1:10">
      <c r="A93" s="366"/>
      <c r="B93" s="119"/>
      <c r="C93" s="120"/>
      <c r="D93" s="115">
        <v>71400119905</v>
      </c>
      <c r="E93" s="116" t="s">
        <v>515</v>
      </c>
      <c r="F93" s="358" t="s">
        <v>518</v>
      </c>
      <c r="G93" s="364">
        <v>2</v>
      </c>
      <c r="H93" s="405"/>
      <c r="I93" s="405"/>
      <c r="J93" s="405"/>
    </row>
    <row r="94" spans="1:10">
      <c r="A94" s="366"/>
      <c r="B94" s="119"/>
      <c r="C94" s="120"/>
      <c r="D94" s="115" t="s">
        <v>255</v>
      </c>
      <c r="E94" s="116" t="s">
        <v>216</v>
      </c>
      <c r="F94" s="358" t="s">
        <v>256</v>
      </c>
      <c r="G94" s="364"/>
      <c r="H94" s="405"/>
      <c r="I94" s="405"/>
      <c r="J94" s="405"/>
    </row>
    <row r="95" spans="1:10">
      <c r="A95" s="217">
        <v>6</v>
      </c>
      <c r="B95" s="371" t="s">
        <v>88</v>
      </c>
      <c r="C95" s="372" t="s">
        <v>89</v>
      </c>
      <c r="D95" s="115" t="s">
        <v>220</v>
      </c>
      <c r="E95" s="116" t="s">
        <v>184</v>
      </c>
      <c r="F95" s="358" t="s">
        <v>368</v>
      </c>
      <c r="G95" s="360">
        <v>1</v>
      </c>
      <c r="H95" s="405"/>
      <c r="I95" s="405"/>
      <c r="J95" s="405"/>
    </row>
    <row r="96" spans="1:10">
      <c r="A96" s="118"/>
      <c r="B96" s="368"/>
      <c r="C96" s="369"/>
      <c r="D96" s="115" t="s">
        <v>221</v>
      </c>
      <c r="E96" s="116" t="s">
        <v>159</v>
      </c>
      <c r="F96" s="358" t="s">
        <v>222</v>
      </c>
      <c r="G96" s="360">
        <v>1</v>
      </c>
      <c r="H96" s="405"/>
      <c r="I96" s="405"/>
      <c r="J96" s="405"/>
    </row>
    <row r="97" spans="1:10">
      <c r="A97" s="118"/>
      <c r="B97" s="368"/>
      <c r="C97" s="369"/>
      <c r="D97" s="115" t="s">
        <v>221</v>
      </c>
      <c r="E97" s="116" t="s">
        <v>223</v>
      </c>
      <c r="F97" s="358" t="s">
        <v>222</v>
      </c>
      <c r="G97" s="360">
        <v>1</v>
      </c>
      <c r="H97" s="405"/>
      <c r="I97" s="405"/>
      <c r="J97" s="405"/>
    </row>
    <row r="98" spans="1:10">
      <c r="A98" s="118"/>
      <c r="B98" s="368"/>
      <c r="C98" s="369"/>
      <c r="D98" s="115" t="s">
        <v>221</v>
      </c>
      <c r="E98" s="116" t="s">
        <v>224</v>
      </c>
      <c r="F98" s="358" t="s">
        <v>222</v>
      </c>
      <c r="G98" s="360">
        <v>1</v>
      </c>
      <c r="H98" s="405"/>
      <c r="I98" s="405"/>
      <c r="J98" s="405"/>
    </row>
    <row r="99" spans="1:10">
      <c r="A99" s="118"/>
      <c r="B99" s="368"/>
      <c r="C99" s="369"/>
      <c r="D99" s="115" t="s">
        <v>225</v>
      </c>
      <c r="E99" s="116" t="s">
        <v>226</v>
      </c>
      <c r="F99" s="358" t="s">
        <v>144</v>
      </c>
      <c r="G99" s="360">
        <v>1</v>
      </c>
      <c r="H99" s="405"/>
      <c r="I99" s="405"/>
      <c r="J99" s="405"/>
    </row>
    <row r="100" spans="1:10">
      <c r="A100" s="118"/>
      <c r="B100" s="368"/>
      <c r="C100" s="369"/>
      <c r="D100" s="115" t="s">
        <v>225</v>
      </c>
      <c r="E100" s="116" t="s">
        <v>227</v>
      </c>
      <c r="F100" s="358" t="s">
        <v>144</v>
      </c>
      <c r="G100" s="360">
        <v>1</v>
      </c>
      <c r="H100" s="405"/>
      <c r="I100" s="405"/>
      <c r="J100" s="405"/>
    </row>
    <row r="101" spans="1:10">
      <c r="A101" s="118"/>
      <c r="B101" s="368"/>
      <c r="C101" s="369"/>
      <c r="D101" s="115" t="s">
        <v>225</v>
      </c>
      <c r="E101" s="116" t="s">
        <v>228</v>
      </c>
      <c r="F101" s="358" t="s">
        <v>144</v>
      </c>
      <c r="G101" s="360">
        <v>1</v>
      </c>
      <c r="H101" s="405"/>
      <c r="I101" s="405"/>
      <c r="J101" s="405"/>
    </row>
    <row r="102" spans="1:10">
      <c r="A102" s="118"/>
      <c r="B102" s="368"/>
      <c r="C102" s="369"/>
      <c r="D102" s="115" t="s">
        <v>229</v>
      </c>
      <c r="E102" s="116" t="s">
        <v>226</v>
      </c>
      <c r="F102" s="358" t="s">
        <v>230</v>
      </c>
      <c r="G102" s="360">
        <v>1</v>
      </c>
      <c r="H102" s="405"/>
      <c r="I102" s="405"/>
      <c r="J102" s="405"/>
    </row>
    <row r="103" spans="1:10">
      <c r="A103" s="118"/>
      <c r="B103" s="368"/>
      <c r="C103" s="369"/>
      <c r="D103" s="115" t="s">
        <v>229</v>
      </c>
      <c r="E103" s="116" t="s">
        <v>227</v>
      </c>
      <c r="F103" s="358" t="s">
        <v>230</v>
      </c>
      <c r="G103" s="360">
        <v>1</v>
      </c>
      <c r="H103" s="405"/>
      <c r="I103" s="405"/>
      <c r="J103" s="405"/>
    </row>
    <row r="104" spans="1:10">
      <c r="A104" s="366"/>
      <c r="B104" s="368"/>
      <c r="C104" s="369"/>
      <c r="D104" s="115" t="s">
        <v>229</v>
      </c>
      <c r="E104" s="116" t="s">
        <v>228</v>
      </c>
      <c r="F104" s="358" t="s">
        <v>230</v>
      </c>
      <c r="G104" s="360">
        <v>1</v>
      </c>
      <c r="H104" s="405"/>
      <c r="I104" s="405"/>
      <c r="J104" s="405"/>
    </row>
    <row r="105" spans="1:10">
      <c r="A105" s="366"/>
      <c r="B105" s="368"/>
      <c r="C105" s="369"/>
      <c r="D105" s="115" t="s">
        <v>231</v>
      </c>
      <c r="E105" s="116" t="s">
        <v>159</v>
      </c>
      <c r="F105" s="358" t="s">
        <v>230</v>
      </c>
      <c r="G105" s="360">
        <v>1</v>
      </c>
      <c r="H105" s="405"/>
      <c r="I105" s="405"/>
      <c r="J105" s="405"/>
    </row>
    <row r="106" spans="1:10">
      <c r="A106" s="366"/>
      <c r="B106" s="368"/>
      <c r="C106" s="369"/>
      <c r="D106" s="115" t="s">
        <v>231</v>
      </c>
      <c r="E106" s="116" t="s">
        <v>223</v>
      </c>
      <c r="F106" s="358" t="s">
        <v>230</v>
      </c>
      <c r="G106" s="360">
        <v>1</v>
      </c>
      <c r="H106" s="405"/>
      <c r="I106" s="405"/>
      <c r="J106" s="405"/>
    </row>
    <row r="107" spans="1:10">
      <c r="A107" s="366"/>
      <c r="B107" s="368"/>
      <c r="C107" s="369"/>
      <c r="D107" s="115" t="s">
        <v>231</v>
      </c>
      <c r="E107" s="116" t="s">
        <v>224</v>
      </c>
      <c r="F107" s="358" t="s">
        <v>230</v>
      </c>
      <c r="G107" s="360">
        <v>1</v>
      </c>
      <c r="H107" s="405"/>
      <c r="I107" s="405"/>
      <c r="J107" s="405"/>
    </row>
    <row r="108" spans="1:10">
      <c r="A108" s="366"/>
      <c r="B108" s="368"/>
      <c r="C108" s="369"/>
      <c r="D108" s="115"/>
      <c r="E108" s="116" t="s">
        <v>216</v>
      </c>
      <c r="F108" s="358" t="s">
        <v>207</v>
      </c>
      <c r="G108" s="360"/>
      <c r="H108" s="405"/>
      <c r="I108" s="405"/>
      <c r="J108" s="405"/>
    </row>
    <row r="109" spans="1:10">
      <c r="A109" s="366"/>
      <c r="B109" s="368"/>
      <c r="C109" s="369"/>
      <c r="D109" s="370" t="s">
        <v>494</v>
      </c>
      <c r="E109" s="116" t="s">
        <v>343</v>
      </c>
      <c r="F109" s="358" t="s">
        <v>368</v>
      </c>
      <c r="G109" s="360">
        <v>2</v>
      </c>
      <c r="H109" s="405"/>
      <c r="I109" s="405"/>
      <c r="J109" s="405"/>
    </row>
    <row r="110" spans="1:10">
      <c r="A110" s="118"/>
      <c r="B110" s="368"/>
      <c r="C110" s="369"/>
      <c r="D110" s="115"/>
      <c r="E110" s="116"/>
      <c r="F110" s="358"/>
      <c r="G110" s="360"/>
      <c r="H110" s="405"/>
      <c r="I110" s="405"/>
      <c r="J110" s="405"/>
    </row>
    <row r="111" spans="1:10">
      <c r="A111" s="118"/>
      <c r="B111" s="368"/>
      <c r="C111" s="369"/>
      <c r="D111" s="370" t="s">
        <v>493</v>
      </c>
      <c r="E111" s="116" t="s">
        <v>226</v>
      </c>
      <c r="F111" s="358" t="s">
        <v>233</v>
      </c>
      <c r="G111" s="360">
        <v>2</v>
      </c>
      <c r="H111" s="405"/>
      <c r="I111" s="405"/>
      <c r="J111" s="405"/>
    </row>
    <row r="112" spans="1:10">
      <c r="A112" s="366"/>
      <c r="B112" s="368"/>
      <c r="C112" s="369"/>
      <c r="D112" s="370" t="s">
        <v>493</v>
      </c>
      <c r="E112" s="116" t="s">
        <v>448</v>
      </c>
      <c r="F112" s="358" t="s">
        <v>233</v>
      </c>
      <c r="G112" s="360">
        <v>2</v>
      </c>
      <c r="H112" s="405"/>
      <c r="I112" s="405"/>
      <c r="J112" s="405"/>
    </row>
    <row r="113" spans="1:10">
      <c r="A113" s="366"/>
      <c r="B113" s="368"/>
      <c r="C113" s="369"/>
      <c r="D113" s="370" t="s">
        <v>493</v>
      </c>
      <c r="E113" s="116" t="s">
        <v>449</v>
      </c>
      <c r="F113" s="358" t="s">
        <v>233</v>
      </c>
      <c r="G113" s="360">
        <v>2</v>
      </c>
      <c r="H113" s="405"/>
      <c r="I113" s="405"/>
      <c r="J113" s="405"/>
    </row>
    <row r="114" spans="1:10">
      <c r="A114" s="366"/>
      <c r="B114" s="368"/>
      <c r="C114" s="369"/>
      <c r="D114" s="370" t="s">
        <v>491</v>
      </c>
      <c r="E114" s="116" t="s">
        <v>159</v>
      </c>
      <c r="F114" s="358" t="s">
        <v>490</v>
      </c>
      <c r="G114" s="360">
        <v>2</v>
      </c>
      <c r="H114" s="405"/>
      <c r="I114" s="405"/>
      <c r="J114" s="405"/>
    </row>
    <row r="115" spans="1:10">
      <c r="A115" s="366"/>
      <c r="B115" s="368"/>
      <c r="C115" s="369"/>
      <c r="D115" s="370" t="s">
        <v>492</v>
      </c>
      <c r="E115" s="116" t="s">
        <v>159</v>
      </c>
      <c r="F115" s="358" t="s">
        <v>446</v>
      </c>
      <c r="G115" s="360">
        <v>2</v>
      </c>
      <c r="H115" s="405"/>
      <c r="I115" s="405"/>
      <c r="J115" s="405"/>
    </row>
    <row r="116" spans="1:10">
      <c r="A116" s="217">
        <v>7</v>
      </c>
      <c r="B116" s="371" t="s">
        <v>90</v>
      </c>
      <c r="C116" s="372" t="s">
        <v>91</v>
      </c>
      <c r="D116" s="115">
        <v>21100094701</v>
      </c>
      <c r="E116" s="116" t="s">
        <v>182</v>
      </c>
      <c r="F116" s="358" t="s">
        <v>183</v>
      </c>
      <c r="G116" s="360">
        <v>1</v>
      </c>
      <c r="H116" s="405"/>
      <c r="I116" s="405"/>
      <c r="J116" s="405"/>
    </row>
    <row r="117" spans="1:10">
      <c r="A117" s="118"/>
      <c r="B117" s="119"/>
      <c r="C117" s="120"/>
      <c r="D117" s="115">
        <v>71400106707</v>
      </c>
      <c r="E117" s="116" t="s">
        <v>184</v>
      </c>
      <c r="F117" s="358" t="s">
        <v>185</v>
      </c>
      <c r="G117" s="360">
        <v>1</v>
      </c>
      <c r="H117" s="405"/>
      <c r="I117" s="405"/>
      <c r="J117" s="405"/>
    </row>
    <row r="118" spans="1:10">
      <c r="A118" s="118"/>
      <c r="B118" s="119"/>
      <c r="C118" s="120"/>
      <c r="D118" s="115">
        <v>21100009801</v>
      </c>
      <c r="E118" s="116" t="s">
        <v>186</v>
      </c>
      <c r="F118" s="358" t="s">
        <v>187</v>
      </c>
      <c r="G118" s="360">
        <v>1</v>
      </c>
      <c r="H118" s="405"/>
      <c r="I118" s="405"/>
      <c r="J118" s="405"/>
    </row>
    <row r="119" spans="1:10">
      <c r="A119" s="118"/>
      <c r="B119" s="119"/>
      <c r="C119" s="120"/>
      <c r="D119" s="115">
        <v>21100151501</v>
      </c>
      <c r="E119" s="116" t="s">
        <v>188</v>
      </c>
      <c r="F119" s="358" t="s">
        <v>187</v>
      </c>
      <c r="G119" s="360">
        <v>1</v>
      </c>
      <c r="H119" s="405"/>
      <c r="I119" s="405"/>
      <c r="J119" s="405"/>
    </row>
    <row r="120" spans="1:10">
      <c r="A120" s="118"/>
      <c r="B120" s="119"/>
      <c r="C120" s="120"/>
      <c r="D120" s="115">
        <v>21100119802</v>
      </c>
      <c r="E120" s="116" t="s">
        <v>159</v>
      </c>
      <c r="F120" s="358" t="s">
        <v>183</v>
      </c>
      <c r="G120" s="360">
        <v>1</v>
      </c>
      <c r="H120" s="405"/>
      <c r="I120" s="405"/>
      <c r="J120" s="405"/>
    </row>
    <row r="121" spans="1:10">
      <c r="A121" s="118"/>
      <c r="B121" s="119"/>
      <c r="C121" s="120"/>
      <c r="D121" s="115"/>
      <c r="E121" s="116" t="s">
        <v>216</v>
      </c>
      <c r="F121" s="358" t="s">
        <v>185</v>
      </c>
      <c r="G121" s="360"/>
      <c r="H121" s="405"/>
      <c r="I121" s="405"/>
      <c r="J121" s="405"/>
    </row>
    <row r="122" spans="1:10">
      <c r="A122" s="118"/>
      <c r="B122" s="119"/>
      <c r="C122" s="120"/>
      <c r="D122" s="115"/>
      <c r="E122" s="116" t="s">
        <v>343</v>
      </c>
      <c r="F122" s="358" t="s">
        <v>185</v>
      </c>
      <c r="G122" s="360">
        <v>2</v>
      </c>
      <c r="H122" s="405"/>
      <c r="I122" s="405"/>
      <c r="J122" s="405"/>
    </row>
    <row r="123" spans="1:10">
      <c r="A123" s="118"/>
      <c r="B123" s="119"/>
      <c r="C123" s="120"/>
      <c r="D123" s="115"/>
      <c r="E123" s="116" t="s">
        <v>159</v>
      </c>
      <c r="F123" s="358" t="s">
        <v>479</v>
      </c>
      <c r="G123" s="360">
        <v>2</v>
      </c>
      <c r="H123" s="405"/>
      <c r="I123" s="405"/>
      <c r="J123" s="405"/>
    </row>
    <row r="124" spans="1:10">
      <c r="A124" s="118"/>
      <c r="B124" s="119"/>
      <c r="C124" s="120"/>
      <c r="D124" s="115"/>
      <c r="E124" s="116" t="s">
        <v>362</v>
      </c>
      <c r="F124" s="358" t="s">
        <v>278</v>
      </c>
      <c r="G124" s="360">
        <v>2</v>
      </c>
      <c r="H124" s="405"/>
      <c r="I124" s="405"/>
      <c r="J124" s="405"/>
    </row>
    <row r="125" spans="1:10">
      <c r="A125" s="118"/>
      <c r="B125" s="119"/>
      <c r="C125" s="120"/>
      <c r="D125" s="115"/>
      <c r="E125" s="116" t="s">
        <v>159</v>
      </c>
      <c r="F125" s="358" t="s">
        <v>366</v>
      </c>
      <c r="G125" s="360">
        <v>2</v>
      </c>
      <c r="H125" s="405"/>
      <c r="I125" s="405"/>
      <c r="J125" s="405"/>
    </row>
    <row r="126" spans="1:10">
      <c r="A126" s="118"/>
      <c r="B126" s="119"/>
      <c r="C126" s="120"/>
      <c r="D126" s="115"/>
      <c r="E126" s="116" t="s">
        <v>159</v>
      </c>
      <c r="F126" s="358" t="s">
        <v>418</v>
      </c>
      <c r="G126" s="360">
        <v>2</v>
      </c>
      <c r="H126" s="405"/>
      <c r="I126" s="405"/>
      <c r="J126" s="405"/>
    </row>
    <row r="127" spans="1:10">
      <c r="A127" s="118"/>
      <c r="B127" s="373"/>
      <c r="C127" s="120"/>
      <c r="D127" s="115"/>
      <c r="E127" s="116" t="s">
        <v>159</v>
      </c>
      <c r="F127" s="358" t="s">
        <v>420</v>
      </c>
      <c r="G127" s="360">
        <v>2</v>
      </c>
      <c r="H127" s="405"/>
      <c r="I127" s="405"/>
      <c r="J127" s="405"/>
    </row>
    <row r="128" spans="1:10">
      <c r="A128" s="217">
        <v>8</v>
      </c>
      <c r="B128" s="371" t="s">
        <v>92</v>
      </c>
      <c r="C128" s="372" t="s">
        <v>93</v>
      </c>
      <c r="D128" s="374">
        <v>21100119808</v>
      </c>
      <c r="E128" s="375" t="s">
        <v>159</v>
      </c>
      <c r="F128" s="376" t="s">
        <v>170</v>
      </c>
      <c r="G128" s="377">
        <v>1</v>
      </c>
      <c r="H128" s="405"/>
      <c r="I128" s="405"/>
      <c r="J128" s="405"/>
    </row>
    <row r="129" spans="1:10">
      <c r="A129" s="366"/>
      <c r="B129" s="408"/>
      <c r="C129" s="384"/>
      <c r="D129" s="374">
        <v>21100119804</v>
      </c>
      <c r="E129" s="375" t="s">
        <v>159</v>
      </c>
      <c r="F129" s="376" t="s">
        <v>144</v>
      </c>
      <c r="G129" s="377">
        <v>1</v>
      </c>
      <c r="H129" s="405"/>
      <c r="I129" s="405"/>
      <c r="J129" s="405"/>
    </row>
    <row r="130" spans="1:10">
      <c r="A130" s="118"/>
      <c r="B130" s="378"/>
      <c r="C130" s="379"/>
      <c r="D130" s="374">
        <v>71400174101</v>
      </c>
      <c r="E130" s="375" t="s">
        <v>226</v>
      </c>
      <c r="F130" s="376" t="s">
        <v>247</v>
      </c>
      <c r="G130" s="377">
        <v>2</v>
      </c>
      <c r="H130" s="405"/>
      <c r="I130" s="405"/>
      <c r="J130" s="405"/>
    </row>
    <row r="131" spans="1:10" ht="28">
      <c r="A131" s="118"/>
      <c r="B131" s="378"/>
      <c r="C131" s="379"/>
      <c r="D131" s="374">
        <v>71400174101</v>
      </c>
      <c r="E131" s="375" t="s">
        <v>226</v>
      </c>
      <c r="F131" s="376" t="s">
        <v>544</v>
      </c>
      <c r="G131" s="377">
        <v>2</v>
      </c>
      <c r="H131" s="405"/>
      <c r="I131" s="405"/>
      <c r="J131" s="405"/>
    </row>
    <row r="132" spans="1:10" ht="28">
      <c r="A132" s="366"/>
      <c r="B132" s="378"/>
      <c r="C132" s="379"/>
      <c r="D132" s="374">
        <v>71400174101</v>
      </c>
      <c r="E132" s="375" t="s">
        <v>226</v>
      </c>
      <c r="F132" s="376" t="s">
        <v>545</v>
      </c>
      <c r="G132" s="377">
        <v>2</v>
      </c>
      <c r="H132" s="405"/>
      <c r="I132" s="405"/>
      <c r="J132" s="405"/>
    </row>
    <row r="133" spans="1:10">
      <c r="A133" s="366"/>
      <c r="B133" s="378"/>
      <c r="C133" s="379"/>
      <c r="D133" s="374">
        <v>71400174103</v>
      </c>
      <c r="E133" s="375" t="s">
        <v>226</v>
      </c>
      <c r="F133" s="376" t="s">
        <v>473</v>
      </c>
      <c r="G133" s="377">
        <v>2</v>
      </c>
      <c r="H133" s="405"/>
      <c r="I133" s="405"/>
      <c r="J133" s="405"/>
    </row>
    <row r="134" spans="1:10" ht="28">
      <c r="A134" s="118"/>
      <c r="B134" s="378"/>
      <c r="C134" s="379"/>
      <c r="D134" s="374">
        <v>71400174103</v>
      </c>
      <c r="E134" s="375" t="s">
        <v>226</v>
      </c>
      <c r="F134" s="376" t="s">
        <v>546</v>
      </c>
      <c r="G134" s="377">
        <v>2</v>
      </c>
      <c r="H134" s="405"/>
      <c r="I134" s="405"/>
      <c r="J134" s="405"/>
    </row>
    <row r="135" spans="1:10" ht="28">
      <c r="A135" s="366"/>
      <c r="B135" s="378"/>
      <c r="C135" s="379"/>
      <c r="D135" s="374">
        <v>71400174103</v>
      </c>
      <c r="E135" s="375" t="s">
        <v>226</v>
      </c>
      <c r="F135" s="376" t="s">
        <v>547</v>
      </c>
      <c r="G135" s="377">
        <v>2</v>
      </c>
      <c r="H135" s="405"/>
      <c r="I135" s="405"/>
      <c r="J135" s="405"/>
    </row>
    <row r="136" spans="1:10">
      <c r="A136" s="366"/>
      <c r="B136" s="378"/>
      <c r="C136" s="379"/>
      <c r="D136" s="374">
        <v>71400119908</v>
      </c>
      <c r="E136" s="375" t="s">
        <v>159</v>
      </c>
      <c r="F136" s="376" t="s">
        <v>279</v>
      </c>
      <c r="G136" s="377">
        <v>2</v>
      </c>
      <c r="H136" s="405"/>
      <c r="I136" s="405"/>
      <c r="J136" s="405"/>
    </row>
    <row r="137" spans="1:10">
      <c r="A137" s="366"/>
      <c r="B137" s="378"/>
      <c r="C137" s="379"/>
      <c r="D137" s="374">
        <v>21100094001</v>
      </c>
      <c r="E137" s="375" t="s">
        <v>226</v>
      </c>
      <c r="F137" s="376" t="s">
        <v>181</v>
      </c>
      <c r="G137" s="377">
        <v>2</v>
      </c>
      <c r="H137" s="405"/>
      <c r="I137" s="405"/>
      <c r="J137" s="405"/>
    </row>
    <row r="138" spans="1:10">
      <c r="A138" s="366"/>
      <c r="B138" s="378"/>
      <c r="C138" s="379"/>
      <c r="D138" s="374">
        <v>21100094004</v>
      </c>
      <c r="E138" s="375" t="s">
        <v>226</v>
      </c>
      <c r="F138" s="376" t="s">
        <v>204</v>
      </c>
      <c r="G138" s="377">
        <v>2</v>
      </c>
      <c r="H138" s="405"/>
      <c r="I138" s="405"/>
      <c r="J138" s="405"/>
    </row>
    <row r="139" spans="1:10">
      <c r="A139" s="366"/>
      <c r="B139" s="378"/>
      <c r="C139" s="379"/>
      <c r="D139" s="374">
        <v>21100124402</v>
      </c>
      <c r="E139" s="375" t="s">
        <v>248</v>
      </c>
      <c r="F139" s="376" t="s">
        <v>144</v>
      </c>
      <c r="G139" s="377">
        <v>2</v>
      </c>
      <c r="H139" s="405"/>
      <c r="I139" s="405"/>
      <c r="J139" s="405"/>
    </row>
    <row r="140" spans="1:10">
      <c r="A140" s="118"/>
      <c r="B140" s="378"/>
      <c r="C140" s="379"/>
      <c r="D140" s="374">
        <v>21100124402</v>
      </c>
      <c r="E140" s="375" t="s">
        <v>248</v>
      </c>
      <c r="F140" s="376" t="s">
        <v>230</v>
      </c>
      <c r="G140" s="377">
        <v>2</v>
      </c>
      <c r="H140" s="405"/>
      <c r="I140" s="405"/>
      <c r="J140" s="405"/>
    </row>
    <row r="141" spans="1:10">
      <c r="A141" s="217">
        <v>9</v>
      </c>
      <c r="B141" s="371" t="s">
        <v>266</v>
      </c>
      <c r="C141" s="372" t="s">
        <v>267</v>
      </c>
      <c r="D141" s="115" t="s">
        <v>268</v>
      </c>
      <c r="E141" s="116" t="s">
        <v>269</v>
      </c>
      <c r="F141" s="358" t="s">
        <v>270</v>
      </c>
      <c r="G141" s="360">
        <v>1</v>
      </c>
      <c r="H141" s="405"/>
      <c r="I141" s="405"/>
      <c r="J141" s="405"/>
    </row>
    <row r="142" spans="1:10">
      <c r="A142" s="366"/>
      <c r="B142" s="380"/>
      <c r="C142" s="381"/>
      <c r="D142" s="115" t="s">
        <v>271</v>
      </c>
      <c r="E142" s="116" t="s">
        <v>272</v>
      </c>
      <c r="F142" s="358" t="s">
        <v>144</v>
      </c>
      <c r="G142" s="360">
        <v>1</v>
      </c>
      <c r="H142" s="405"/>
      <c r="I142" s="405"/>
      <c r="J142" s="405"/>
    </row>
    <row r="143" spans="1:10">
      <c r="A143" s="366"/>
      <c r="B143" s="380"/>
      <c r="C143" s="381"/>
      <c r="D143" s="115" t="s">
        <v>273</v>
      </c>
      <c r="E143" s="116" t="s">
        <v>272</v>
      </c>
      <c r="F143" s="358" t="s">
        <v>230</v>
      </c>
      <c r="G143" s="360">
        <v>1</v>
      </c>
      <c r="H143" s="405"/>
      <c r="I143" s="405"/>
      <c r="J143" s="405"/>
    </row>
    <row r="144" spans="1:10">
      <c r="A144" s="366"/>
      <c r="B144" s="380"/>
      <c r="C144" s="381"/>
      <c r="D144" s="115" t="s">
        <v>274</v>
      </c>
      <c r="E144" s="116" t="s">
        <v>216</v>
      </c>
      <c r="F144" s="358" t="s">
        <v>204</v>
      </c>
      <c r="G144" s="360"/>
      <c r="H144" s="405"/>
      <c r="I144" s="405"/>
      <c r="J144" s="405"/>
    </row>
    <row r="145" spans="1:10">
      <c r="A145" s="366"/>
      <c r="B145" s="380"/>
      <c r="C145" s="381"/>
      <c r="D145" s="115"/>
      <c r="E145" s="116" t="s">
        <v>347</v>
      </c>
      <c r="F145" s="358" t="s">
        <v>170</v>
      </c>
      <c r="G145" s="360">
        <v>2</v>
      </c>
      <c r="H145" s="405"/>
      <c r="I145" s="405"/>
      <c r="J145" s="405"/>
    </row>
    <row r="146" spans="1:10">
      <c r="A146" s="366"/>
      <c r="B146" s="380"/>
      <c r="C146" s="381"/>
      <c r="D146" s="115"/>
      <c r="E146" s="116" t="s">
        <v>353</v>
      </c>
      <c r="F146" s="358" t="s">
        <v>170</v>
      </c>
      <c r="G146" s="360">
        <v>2</v>
      </c>
      <c r="H146" s="405"/>
      <c r="I146" s="405"/>
      <c r="J146" s="405"/>
    </row>
    <row r="147" spans="1:10">
      <c r="A147" s="366"/>
      <c r="B147" s="380"/>
      <c r="C147" s="381"/>
      <c r="D147" s="115"/>
      <c r="E147" s="116" t="s">
        <v>354</v>
      </c>
      <c r="F147" s="358" t="s">
        <v>170</v>
      </c>
      <c r="G147" s="360">
        <v>2</v>
      </c>
      <c r="H147" s="405"/>
      <c r="I147" s="405"/>
      <c r="J147" s="405"/>
    </row>
    <row r="148" spans="1:10">
      <c r="A148" s="366"/>
      <c r="B148" s="380"/>
      <c r="C148" s="381"/>
      <c r="D148" s="115"/>
      <c r="E148" s="116" t="s">
        <v>349</v>
      </c>
      <c r="F148" s="358" t="s">
        <v>170</v>
      </c>
      <c r="G148" s="360">
        <v>2</v>
      </c>
      <c r="H148" s="405"/>
      <c r="I148" s="405"/>
      <c r="J148" s="405"/>
    </row>
    <row r="149" spans="1:10">
      <c r="A149" s="366"/>
      <c r="B149" s="380"/>
      <c r="C149" s="381"/>
      <c r="D149" s="115"/>
      <c r="E149" s="116" t="s">
        <v>351</v>
      </c>
      <c r="F149" s="358" t="s">
        <v>170</v>
      </c>
      <c r="G149" s="360">
        <v>2</v>
      </c>
      <c r="H149" s="405"/>
      <c r="I149" s="405"/>
      <c r="J149" s="405"/>
    </row>
    <row r="150" spans="1:10">
      <c r="A150" s="366"/>
      <c r="B150" s="380"/>
      <c r="C150" s="381"/>
      <c r="D150" s="115"/>
      <c r="E150" s="116" t="s">
        <v>352</v>
      </c>
      <c r="F150" s="358" t="s">
        <v>170</v>
      </c>
      <c r="G150" s="360">
        <v>2</v>
      </c>
      <c r="H150" s="405"/>
      <c r="I150" s="405"/>
      <c r="J150" s="405"/>
    </row>
    <row r="151" spans="1:10">
      <c r="A151" s="366"/>
      <c r="B151" s="380"/>
      <c r="C151" s="381"/>
      <c r="D151" s="115"/>
      <c r="E151" s="116" t="s">
        <v>363</v>
      </c>
      <c r="F151" s="358" t="s">
        <v>292</v>
      </c>
      <c r="G151" s="360">
        <v>2</v>
      </c>
      <c r="H151" s="405"/>
      <c r="I151" s="405"/>
      <c r="J151" s="405"/>
    </row>
    <row r="152" spans="1:10">
      <c r="A152" s="366"/>
      <c r="B152" s="380"/>
      <c r="C152" s="381"/>
      <c r="D152" s="115"/>
      <c r="E152" s="116" t="s">
        <v>363</v>
      </c>
      <c r="F152" s="358" t="s">
        <v>270</v>
      </c>
      <c r="G152" s="360">
        <v>2</v>
      </c>
      <c r="H152" s="405"/>
      <c r="I152" s="405"/>
      <c r="J152" s="405"/>
    </row>
    <row r="153" spans="1:10">
      <c r="A153" s="366"/>
      <c r="B153" s="380"/>
      <c r="C153" s="381"/>
      <c r="D153" s="115"/>
      <c r="E153" s="116" t="s">
        <v>272</v>
      </c>
      <c r="F153" s="358" t="s">
        <v>183</v>
      </c>
      <c r="G153" s="360">
        <v>2</v>
      </c>
      <c r="H153" s="405"/>
      <c r="I153" s="405"/>
      <c r="J153" s="405"/>
    </row>
    <row r="154" spans="1:10">
      <c r="A154" s="217">
        <v>10</v>
      </c>
      <c r="B154" s="371" t="s">
        <v>290</v>
      </c>
      <c r="C154" s="372" t="s">
        <v>291</v>
      </c>
      <c r="D154" s="115">
        <v>71400180401</v>
      </c>
      <c r="E154" s="116" t="s">
        <v>269</v>
      </c>
      <c r="F154" s="358" t="s">
        <v>292</v>
      </c>
      <c r="G154" s="360">
        <v>1</v>
      </c>
      <c r="H154" s="405"/>
      <c r="I154" s="405"/>
      <c r="J154" s="405"/>
    </row>
    <row r="155" spans="1:10">
      <c r="A155" s="366"/>
      <c r="B155" s="380"/>
      <c r="C155" s="381"/>
      <c r="D155" s="115">
        <v>71400174201</v>
      </c>
      <c r="E155" s="116" t="s">
        <v>272</v>
      </c>
      <c r="F155" s="358" t="s">
        <v>247</v>
      </c>
      <c r="G155" s="360">
        <v>1</v>
      </c>
      <c r="H155" s="405"/>
      <c r="I155" s="405"/>
      <c r="J155" s="405"/>
    </row>
    <row r="156" spans="1:10">
      <c r="A156" s="366"/>
      <c r="B156" s="380"/>
      <c r="C156" s="381"/>
      <c r="D156" s="115">
        <v>21100180601</v>
      </c>
      <c r="E156" s="116" t="s">
        <v>293</v>
      </c>
      <c r="F156" s="358" t="s">
        <v>170</v>
      </c>
      <c r="G156" s="360">
        <v>1</v>
      </c>
      <c r="H156" s="405"/>
      <c r="I156" s="405"/>
      <c r="J156" s="405"/>
    </row>
    <row r="157" spans="1:10">
      <c r="A157" s="366"/>
      <c r="B157" s="380"/>
      <c r="C157" s="381"/>
      <c r="D157" s="115">
        <v>21100180601</v>
      </c>
      <c r="E157" s="116" t="s">
        <v>437</v>
      </c>
      <c r="F157" s="358" t="s">
        <v>435</v>
      </c>
      <c r="G157" s="360">
        <v>1</v>
      </c>
      <c r="H157" s="405"/>
      <c r="I157" s="405"/>
      <c r="J157" s="405"/>
    </row>
    <row r="158" spans="1:10">
      <c r="A158" s="366"/>
      <c r="B158" s="380"/>
      <c r="C158" s="381"/>
      <c r="D158" s="115">
        <v>21100180601</v>
      </c>
      <c r="E158" s="116" t="s">
        <v>438</v>
      </c>
      <c r="F158" s="358" t="s">
        <v>436</v>
      </c>
      <c r="G158" s="360">
        <v>1</v>
      </c>
      <c r="H158" s="405"/>
      <c r="I158" s="405"/>
      <c r="J158" s="405"/>
    </row>
    <row r="159" spans="1:10">
      <c r="A159" s="366"/>
      <c r="B159" s="380"/>
      <c r="C159" s="381"/>
      <c r="D159" s="115">
        <v>21100180701</v>
      </c>
      <c r="E159" s="116" t="s">
        <v>294</v>
      </c>
      <c r="F159" s="358" t="s">
        <v>170</v>
      </c>
      <c r="G159" s="360">
        <v>1</v>
      </c>
      <c r="H159" s="405"/>
      <c r="I159" s="405"/>
      <c r="J159" s="405"/>
    </row>
    <row r="160" spans="1:10">
      <c r="A160" s="366"/>
      <c r="B160" s="380"/>
      <c r="C160" s="381"/>
      <c r="D160" s="115">
        <v>21100180701</v>
      </c>
      <c r="E160" s="116" t="s">
        <v>439</v>
      </c>
      <c r="F160" s="358" t="s">
        <v>435</v>
      </c>
      <c r="G160" s="360">
        <v>1</v>
      </c>
      <c r="H160" s="405"/>
      <c r="I160" s="405"/>
      <c r="J160" s="405"/>
    </row>
    <row r="161" spans="1:10">
      <c r="A161" s="366"/>
      <c r="B161" s="380"/>
      <c r="C161" s="381"/>
      <c r="D161" s="115">
        <v>21100180701</v>
      </c>
      <c r="E161" s="116" t="s">
        <v>440</v>
      </c>
      <c r="F161" s="358" t="s">
        <v>436</v>
      </c>
      <c r="G161" s="360">
        <v>1</v>
      </c>
      <c r="H161" s="405"/>
      <c r="I161" s="405"/>
      <c r="J161" s="405"/>
    </row>
    <row r="162" spans="1:10">
      <c r="A162" s="366"/>
      <c r="B162" s="380"/>
      <c r="C162" s="381"/>
      <c r="D162" s="115">
        <v>71400119908</v>
      </c>
      <c r="E162" s="116" t="s">
        <v>159</v>
      </c>
      <c r="F162" s="358" t="s">
        <v>295</v>
      </c>
      <c r="G162" s="360">
        <v>1</v>
      </c>
      <c r="H162" s="405"/>
      <c r="I162" s="405"/>
      <c r="J162" s="405"/>
    </row>
    <row r="163" spans="1:10">
      <c r="A163" s="366"/>
      <c r="B163" s="380"/>
      <c r="C163" s="381"/>
      <c r="D163" s="115">
        <v>71400119911</v>
      </c>
      <c r="E163" s="116" t="s">
        <v>296</v>
      </c>
      <c r="F163" s="358" t="s">
        <v>297</v>
      </c>
      <c r="G163" s="360">
        <v>1</v>
      </c>
      <c r="H163" s="405"/>
      <c r="I163" s="405"/>
      <c r="J163" s="405"/>
    </row>
    <row r="164" spans="1:10">
      <c r="A164" s="366"/>
      <c r="B164" s="380"/>
      <c r="C164" s="381"/>
      <c r="D164" s="115">
        <v>71400182801</v>
      </c>
      <c r="E164" s="116" t="s">
        <v>350</v>
      </c>
      <c r="F164" s="358" t="s">
        <v>170</v>
      </c>
      <c r="G164" s="360">
        <v>2</v>
      </c>
      <c r="H164" s="405"/>
      <c r="I164" s="405"/>
      <c r="J164" s="405"/>
    </row>
    <row r="165" spans="1:10">
      <c r="A165" s="366"/>
      <c r="B165" s="380"/>
      <c r="C165" s="381"/>
      <c r="D165" s="115">
        <v>71400182801</v>
      </c>
      <c r="E165" s="116" t="s">
        <v>357</v>
      </c>
      <c r="F165" s="358" t="s">
        <v>170</v>
      </c>
      <c r="G165" s="360">
        <v>2</v>
      </c>
      <c r="H165" s="405"/>
      <c r="I165" s="405"/>
      <c r="J165" s="405"/>
    </row>
    <row r="166" spans="1:10">
      <c r="A166" s="366"/>
      <c r="B166" s="380"/>
      <c r="C166" s="381"/>
      <c r="D166" s="115">
        <v>71400182801</v>
      </c>
      <c r="E166" s="116" t="s">
        <v>358</v>
      </c>
      <c r="F166" s="358" t="s">
        <v>170</v>
      </c>
      <c r="G166" s="360">
        <v>2</v>
      </c>
      <c r="H166" s="405"/>
      <c r="I166" s="405"/>
      <c r="J166" s="405"/>
    </row>
    <row r="167" spans="1:10">
      <c r="A167" s="366"/>
      <c r="B167" s="380"/>
      <c r="C167" s="381"/>
      <c r="D167" s="115">
        <v>71400182801</v>
      </c>
      <c r="E167" s="116" t="s">
        <v>350</v>
      </c>
      <c r="F167" s="358" t="s">
        <v>292</v>
      </c>
      <c r="G167" s="360">
        <v>2</v>
      </c>
      <c r="H167" s="405"/>
      <c r="I167" s="405"/>
      <c r="J167" s="405"/>
    </row>
    <row r="168" spans="1:10">
      <c r="A168" s="366"/>
      <c r="B168" s="380"/>
      <c r="C168" s="381"/>
      <c r="D168" s="115">
        <v>71400182802</v>
      </c>
      <c r="E168" s="116" t="s">
        <v>350</v>
      </c>
      <c r="F168" s="358" t="s">
        <v>270</v>
      </c>
      <c r="G168" s="360">
        <v>2</v>
      </c>
      <c r="H168" s="405"/>
      <c r="I168" s="405"/>
      <c r="J168" s="405"/>
    </row>
    <row r="169" spans="1:10">
      <c r="A169" s="366"/>
      <c r="B169" s="380"/>
      <c r="C169" s="381"/>
      <c r="D169" s="115">
        <v>21100181001</v>
      </c>
      <c r="E169" s="116" t="s">
        <v>347</v>
      </c>
      <c r="F169" s="358" t="s">
        <v>170</v>
      </c>
      <c r="G169" s="360">
        <v>2</v>
      </c>
      <c r="H169" s="405"/>
      <c r="I169" s="405"/>
      <c r="J169" s="405"/>
    </row>
    <row r="170" spans="1:10">
      <c r="A170" s="366"/>
      <c r="B170" s="380"/>
      <c r="C170" s="381"/>
      <c r="D170" s="115">
        <v>21100181001</v>
      </c>
      <c r="E170" s="116" t="s">
        <v>353</v>
      </c>
      <c r="F170" s="358" t="s">
        <v>170</v>
      </c>
      <c r="G170" s="360">
        <v>2</v>
      </c>
      <c r="H170" s="405"/>
      <c r="I170" s="405"/>
      <c r="J170" s="405"/>
    </row>
    <row r="171" spans="1:10">
      <c r="A171" s="366"/>
      <c r="B171" s="380"/>
      <c r="C171" s="381"/>
      <c r="D171" s="115">
        <v>21100181001</v>
      </c>
      <c r="E171" s="116" t="s">
        <v>354</v>
      </c>
      <c r="F171" s="358" t="s">
        <v>170</v>
      </c>
      <c r="G171" s="360">
        <v>2</v>
      </c>
      <c r="H171" s="405"/>
      <c r="I171" s="405"/>
      <c r="J171" s="405"/>
    </row>
    <row r="172" spans="1:10">
      <c r="A172" s="217">
        <v>11</v>
      </c>
      <c r="B172" s="371" t="s">
        <v>94</v>
      </c>
      <c r="C172" s="372" t="s">
        <v>95</v>
      </c>
      <c r="D172" s="115">
        <v>41000092601</v>
      </c>
      <c r="E172" s="116" t="s">
        <v>238</v>
      </c>
      <c r="F172" s="358" t="s">
        <v>157</v>
      </c>
      <c r="G172" s="364">
        <v>1</v>
      </c>
      <c r="H172" s="405"/>
      <c r="I172" s="405"/>
      <c r="J172" s="405"/>
    </row>
    <row r="173" spans="1:10">
      <c r="A173" s="118"/>
      <c r="B173" s="368"/>
      <c r="C173" s="369"/>
      <c r="D173" s="115">
        <v>71400174102</v>
      </c>
      <c r="E173" s="116" t="s">
        <v>239</v>
      </c>
      <c r="F173" s="358" t="s">
        <v>240</v>
      </c>
      <c r="G173" s="364">
        <v>1</v>
      </c>
      <c r="H173" s="405"/>
      <c r="I173" s="405"/>
      <c r="J173" s="405"/>
    </row>
    <row r="174" spans="1:10">
      <c r="A174" s="118"/>
      <c r="B174" s="368"/>
      <c r="C174" s="369"/>
      <c r="D174" s="115">
        <v>71400174101</v>
      </c>
      <c r="E174" s="116" t="s">
        <v>239</v>
      </c>
      <c r="F174" s="358" t="s">
        <v>241</v>
      </c>
      <c r="G174" s="364">
        <v>1</v>
      </c>
      <c r="H174" s="405"/>
      <c r="I174" s="405"/>
      <c r="J174" s="405"/>
    </row>
    <row r="175" spans="1:10">
      <c r="A175" s="118"/>
      <c r="B175" s="368"/>
      <c r="C175" s="369"/>
      <c r="D175" s="115">
        <v>71400119912</v>
      </c>
      <c r="E175" s="116" t="s">
        <v>242</v>
      </c>
      <c r="F175" s="358" t="s">
        <v>243</v>
      </c>
      <c r="G175" s="364">
        <v>1</v>
      </c>
      <c r="H175" s="405"/>
      <c r="I175" s="405"/>
      <c r="J175" s="405"/>
    </row>
    <row r="176" spans="1:10">
      <c r="A176" s="118"/>
      <c r="B176" s="368"/>
      <c r="C176" s="369"/>
      <c r="D176" s="115" t="s">
        <v>244</v>
      </c>
      <c r="E176" s="116" t="s">
        <v>245</v>
      </c>
      <c r="F176" s="358" t="s">
        <v>246</v>
      </c>
      <c r="G176" s="364">
        <v>1</v>
      </c>
      <c r="H176" s="405"/>
      <c r="I176" s="405"/>
      <c r="J176" s="405"/>
    </row>
    <row r="177" spans="1:10">
      <c r="A177" s="118"/>
      <c r="B177" s="119"/>
      <c r="C177" s="120"/>
      <c r="D177" s="115">
        <v>21100119810</v>
      </c>
      <c r="E177" s="116" t="s">
        <v>159</v>
      </c>
      <c r="F177" s="358" t="s">
        <v>204</v>
      </c>
      <c r="G177" s="364">
        <v>1</v>
      </c>
      <c r="H177" s="405"/>
      <c r="I177" s="405"/>
      <c r="J177" s="405"/>
    </row>
    <row r="178" spans="1:10">
      <c r="A178" s="118"/>
      <c r="B178" s="119"/>
      <c r="C178" s="120"/>
      <c r="D178" s="115"/>
      <c r="E178" s="116" t="s">
        <v>216</v>
      </c>
      <c r="F178" s="358" t="s">
        <v>331</v>
      </c>
      <c r="G178" s="364"/>
      <c r="H178" s="405"/>
      <c r="I178" s="405"/>
      <c r="J178" s="405"/>
    </row>
    <row r="179" spans="1:10">
      <c r="A179" s="366"/>
      <c r="B179" s="119"/>
      <c r="C179" s="120"/>
      <c r="D179" s="115"/>
      <c r="E179" s="116" t="s">
        <v>159</v>
      </c>
      <c r="F179" s="358" t="s">
        <v>367</v>
      </c>
      <c r="G179" s="364">
        <v>2</v>
      </c>
      <c r="H179" s="405"/>
      <c r="I179" s="405"/>
      <c r="J179" s="405"/>
    </row>
    <row r="180" spans="1:10">
      <c r="A180" s="366"/>
      <c r="B180" s="119"/>
      <c r="C180" s="120"/>
      <c r="D180" s="115"/>
      <c r="E180" s="116" t="s">
        <v>159</v>
      </c>
      <c r="F180" s="358" t="s">
        <v>369</v>
      </c>
      <c r="G180" s="364">
        <v>2</v>
      </c>
      <c r="H180" s="405"/>
      <c r="I180" s="405"/>
      <c r="J180" s="405"/>
    </row>
    <row r="181" spans="1:10">
      <c r="A181" s="118"/>
      <c r="B181" s="119"/>
      <c r="C181" s="120"/>
      <c r="D181" s="115"/>
      <c r="E181" s="116" t="s">
        <v>159</v>
      </c>
      <c r="F181" s="358" t="s">
        <v>426</v>
      </c>
      <c r="G181" s="364">
        <v>2</v>
      </c>
      <c r="H181" s="405"/>
      <c r="I181" s="405"/>
      <c r="J181" s="405"/>
    </row>
    <row r="182" spans="1:10">
      <c r="A182" s="382">
        <v>12</v>
      </c>
      <c r="B182" s="371" t="s">
        <v>96</v>
      </c>
      <c r="C182" s="372" t="s">
        <v>97</v>
      </c>
      <c r="D182" s="115">
        <v>71400119914</v>
      </c>
      <c r="E182" s="116" t="s">
        <v>159</v>
      </c>
      <c r="F182" s="358" t="s">
        <v>189</v>
      </c>
      <c r="G182" s="360">
        <v>1</v>
      </c>
      <c r="H182" s="405"/>
      <c r="I182" s="405"/>
      <c r="J182" s="405"/>
    </row>
    <row r="183" spans="1:10">
      <c r="A183" s="118"/>
      <c r="B183" s="119"/>
      <c r="C183" s="120"/>
      <c r="D183" s="115">
        <v>71400177001</v>
      </c>
      <c r="E183" s="116" t="s">
        <v>190</v>
      </c>
      <c r="F183" s="358" t="s">
        <v>191</v>
      </c>
      <c r="G183" s="360">
        <v>1</v>
      </c>
      <c r="H183" s="405"/>
      <c r="I183" s="405"/>
      <c r="J183" s="405"/>
    </row>
    <row r="184" spans="1:10">
      <c r="A184" s="118"/>
      <c r="B184" s="373"/>
      <c r="C184" s="120"/>
      <c r="D184" s="115">
        <v>71400177001</v>
      </c>
      <c r="E184" s="116" t="s">
        <v>190</v>
      </c>
      <c r="F184" s="358" t="s">
        <v>191</v>
      </c>
      <c r="G184" s="360">
        <v>1</v>
      </c>
      <c r="H184" s="405"/>
      <c r="I184" s="405"/>
      <c r="J184" s="405"/>
    </row>
    <row r="185" spans="1:10">
      <c r="A185" s="118"/>
      <c r="B185" s="373"/>
      <c r="C185" s="120"/>
      <c r="D185" s="115">
        <v>71400177001</v>
      </c>
      <c r="E185" s="116" t="s">
        <v>190</v>
      </c>
      <c r="F185" s="358" t="s">
        <v>191</v>
      </c>
      <c r="G185" s="360">
        <v>1</v>
      </c>
      <c r="H185" s="405"/>
      <c r="I185" s="405"/>
      <c r="J185" s="405"/>
    </row>
    <row r="186" spans="1:10">
      <c r="A186" s="118"/>
      <c r="B186" s="373"/>
      <c r="C186" s="120"/>
      <c r="D186" s="115">
        <v>71400177001</v>
      </c>
      <c r="E186" s="116" t="s">
        <v>190</v>
      </c>
      <c r="F186" s="358" t="s">
        <v>191</v>
      </c>
      <c r="G186" s="360">
        <v>1</v>
      </c>
      <c r="H186" s="405"/>
      <c r="I186" s="405"/>
      <c r="J186" s="405"/>
    </row>
    <row r="187" spans="1:10">
      <c r="A187" s="118"/>
      <c r="B187" s="373"/>
      <c r="C187" s="120"/>
      <c r="D187" s="115">
        <v>41000092401</v>
      </c>
      <c r="E187" s="116" t="s">
        <v>190</v>
      </c>
      <c r="F187" s="358" t="s">
        <v>157</v>
      </c>
      <c r="G187" s="360">
        <v>1</v>
      </c>
      <c r="H187" s="405"/>
      <c r="I187" s="405"/>
      <c r="J187" s="405"/>
    </row>
    <row r="188" spans="1:10">
      <c r="A188" s="118"/>
      <c r="B188" s="373"/>
      <c r="C188" s="120"/>
      <c r="D188" s="115">
        <v>21100009901</v>
      </c>
      <c r="E188" s="116" t="s">
        <v>190</v>
      </c>
      <c r="F188" s="358" t="s">
        <v>192</v>
      </c>
      <c r="G188" s="360">
        <v>1</v>
      </c>
      <c r="H188" s="405"/>
      <c r="I188" s="405"/>
      <c r="J188" s="405"/>
    </row>
    <row r="189" spans="1:10">
      <c r="A189" s="118"/>
      <c r="B189" s="373"/>
      <c r="C189" s="120"/>
      <c r="D189" s="115">
        <v>21100009902</v>
      </c>
      <c r="E189" s="116" t="s">
        <v>190</v>
      </c>
      <c r="F189" s="358" t="s">
        <v>193</v>
      </c>
      <c r="G189" s="360">
        <v>1</v>
      </c>
      <c r="H189" s="405"/>
      <c r="I189" s="405"/>
      <c r="J189" s="405"/>
    </row>
    <row r="190" spans="1:10">
      <c r="A190" s="366"/>
      <c r="B190" s="373"/>
      <c r="C190" s="120"/>
      <c r="D190" s="115"/>
      <c r="E190" s="116" t="s">
        <v>216</v>
      </c>
      <c r="F190" s="358" t="s">
        <v>233</v>
      </c>
      <c r="G190" s="360">
        <v>1</v>
      </c>
      <c r="H190" s="405"/>
      <c r="I190" s="405"/>
      <c r="J190" s="405"/>
    </row>
    <row r="191" spans="1:10" ht="28">
      <c r="A191" s="366"/>
      <c r="B191" s="373"/>
      <c r="C191" s="120"/>
      <c r="D191" s="115">
        <v>50600129501</v>
      </c>
      <c r="E191" s="116" t="s">
        <v>385</v>
      </c>
      <c r="F191" s="358" t="s">
        <v>260</v>
      </c>
      <c r="G191" s="360">
        <v>2</v>
      </c>
      <c r="H191" s="405"/>
      <c r="I191" s="405"/>
      <c r="J191" s="405"/>
    </row>
    <row r="192" spans="1:10" ht="28">
      <c r="A192" s="366"/>
      <c r="B192" s="373"/>
      <c r="C192" s="120"/>
      <c r="D192" s="115">
        <v>50600129501</v>
      </c>
      <c r="E192" s="116" t="s">
        <v>441</v>
      </c>
      <c r="F192" s="358" t="s">
        <v>260</v>
      </c>
      <c r="G192" s="360">
        <v>2</v>
      </c>
      <c r="H192" s="405"/>
      <c r="I192" s="405"/>
      <c r="J192" s="405"/>
    </row>
    <row r="193" spans="1:10" ht="28">
      <c r="A193" s="366"/>
      <c r="B193" s="373"/>
      <c r="C193" s="120"/>
      <c r="D193" s="115">
        <v>50600129501</v>
      </c>
      <c r="E193" s="116" t="s">
        <v>442</v>
      </c>
      <c r="F193" s="358" t="s">
        <v>260</v>
      </c>
      <c r="G193" s="360">
        <v>2</v>
      </c>
      <c r="H193" s="405"/>
      <c r="I193" s="405"/>
      <c r="J193" s="405"/>
    </row>
    <row r="194" spans="1:10">
      <c r="A194" s="366"/>
      <c r="B194" s="373"/>
      <c r="C194" s="120"/>
      <c r="D194" s="115">
        <v>21100119901</v>
      </c>
      <c r="E194" s="116" t="s">
        <v>159</v>
      </c>
      <c r="F194" s="358" t="s">
        <v>499</v>
      </c>
      <c r="G194" s="360">
        <v>2</v>
      </c>
      <c r="H194" s="405"/>
      <c r="I194" s="405"/>
      <c r="J194" s="405"/>
    </row>
    <row r="195" spans="1:10">
      <c r="A195" s="366"/>
      <c r="B195" s="373"/>
      <c r="C195" s="120"/>
      <c r="D195" s="115">
        <v>21100119901</v>
      </c>
      <c r="E195" s="116" t="s">
        <v>500</v>
      </c>
      <c r="F195" s="358" t="s">
        <v>499</v>
      </c>
      <c r="G195" s="360">
        <v>2</v>
      </c>
      <c r="H195" s="405"/>
      <c r="I195" s="405"/>
      <c r="J195" s="405"/>
    </row>
    <row r="196" spans="1:10">
      <c r="A196" s="118"/>
      <c r="B196" s="373"/>
      <c r="C196" s="120"/>
      <c r="D196" s="115">
        <v>21100119901</v>
      </c>
      <c r="E196" s="116" t="s">
        <v>501</v>
      </c>
      <c r="F196" s="358" t="s">
        <v>499</v>
      </c>
      <c r="G196" s="360">
        <v>2</v>
      </c>
      <c r="H196" s="405"/>
      <c r="I196" s="405"/>
      <c r="J196" s="405"/>
    </row>
    <row r="197" spans="1:10">
      <c r="A197" s="366"/>
      <c r="B197" s="373"/>
      <c r="C197" s="120"/>
      <c r="D197" s="115">
        <v>21100119926</v>
      </c>
      <c r="E197" s="116" t="s">
        <v>159</v>
      </c>
      <c r="F197" s="358" t="s">
        <v>502</v>
      </c>
      <c r="G197" s="360">
        <v>2</v>
      </c>
      <c r="H197" s="405"/>
      <c r="I197" s="405"/>
      <c r="J197" s="405"/>
    </row>
    <row r="198" spans="1:10">
      <c r="A198" s="118"/>
      <c r="B198" s="119"/>
      <c r="C198" s="120"/>
      <c r="D198" s="115">
        <v>21100119926</v>
      </c>
      <c r="E198" s="116" t="s">
        <v>501</v>
      </c>
      <c r="F198" s="358" t="s">
        <v>502</v>
      </c>
      <c r="G198" s="360">
        <v>2</v>
      </c>
      <c r="H198" s="405"/>
      <c r="I198" s="405"/>
      <c r="J198" s="405"/>
    </row>
    <row r="199" spans="1:10">
      <c r="A199" s="366"/>
      <c r="B199" s="383"/>
      <c r="C199" s="120"/>
      <c r="D199" s="115"/>
      <c r="E199" s="116" t="s">
        <v>216</v>
      </c>
      <c r="F199" s="358" t="s">
        <v>233</v>
      </c>
      <c r="G199" s="360">
        <v>2</v>
      </c>
      <c r="H199" s="405"/>
      <c r="I199" s="405"/>
      <c r="J199" s="405"/>
    </row>
    <row r="200" spans="1:10">
      <c r="A200" s="382">
        <v>13</v>
      </c>
      <c r="B200" s="409" t="s">
        <v>100</v>
      </c>
      <c r="C200" s="372" t="s">
        <v>43</v>
      </c>
      <c r="D200" s="115">
        <v>41000092501</v>
      </c>
      <c r="E200" s="116" t="s">
        <v>180</v>
      </c>
      <c r="F200" s="358" t="s">
        <v>157</v>
      </c>
      <c r="G200" s="360">
        <v>1</v>
      </c>
      <c r="H200" s="405"/>
      <c r="I200" s="405"/>
      <c r="J200" s="405"/>
    </row>
    <row r="201" spans="1:10">
      <c r="A201" s="386"/>
      <c r="C201" s="369"/>
      <c r="D201" s="115">
        <v>71400119918</v>
      </c>
      <c r="E201" s="116" t="s">
        <v>159</v>
      </c>
      <c r="F201" s="358" t="s">
        <v>213</v>
      </c>
      <c r="G201" s="360">
        <v>1</v>
      </c>
      <c r="H201" s="405"/>
      <c r="I201" s="405"/>
      <c r="J201" s="405"/>
    </row>
    <row r="202" spans="1:10">
      <c r="A202" s="386"/>
      <c r="C202" s="369"/>
      <c r="D202" s="115">
        <v>21100134201</v>
      </c>
      <c r="E202" s="116" t="s">
        <v>180</v>
      </c>
      <c r="F202" s="358" t="s">
        <v>187</v>
      </c>
      <c r="G202" s="360">
        <v>1</v>
      </c>
      <c r="H202" s="405"/>
      <c r="I202" s="405"/>
      <c r="J202" s="405"/>
    </row>
    <row r="203" spans="1:10">
      <c r="A203" s="386"/>
      <c r="C203" s="369"/>
      <c r="D203" s="115">
        <v>21100015201</v>
      </c>
      <c r="E203" s="116" t="s">
        <v>180</v>
      </c>
      <c r="F203" s="358" t="s">
        <v>214</v>
      </c>
      <c r="G203" s="360">
        <v>1</v>
      </c>
      <c r="H203" s="405"/>
      <c r="I203" s="405"/>
      <c r="J203" s="405"/>
    </row>
    <row r="204" spans="1:10">
      <c r="A204" s="386"/>
      <c r="C204" s="369"/>
      <c r="D204" s="115" t="s">
        <v>215</v>
      </c>
      <c r="E204" s="116" t="s">
        <v>216</v>
      </c>
      <c r="F204" s="358" t="s">
        <v>144</v>
      </c>
      <c r="G204" s="360">
        <v>1</v>
      </c>
      <c r="H204" s="405"/>
      <c r="I204" s="405"/>
      <c r="J204" s="405"/>
    </row>
    <row r="205" spans="1:10">
      <c r="A205" s="388"/>
      <c r="C205" s="369"/>
      <c r="D205" s="115">
        <v>21100119904</v>
      </c>
      <c r="E205" s="116" t="s">
        <v>159</v>
      </c>
      <c r="F205" s="358" t="s">
        <v>522</v>
      </c>
      <c r="G205" s="360">
        <v>2</v>
      </c>
      <c r="H205" s="405"/>
      <c r="I205" s="405"/>
      <c r="J205" s="405"/>
    </row>
    <row r="206" spans="1:10" ht="28">
      <c r="A206" s="388"/>
      <c r="C206" s="369"/>
      <c r="D206" s="115">
        <v>21100119904</v>
      </c>
      <c r="E206" s="116" t="s">
        <v>159</v>
      </c>
      <c r="F206" s="358" t="s">
        <v>523</v>
      </c>
      <c r="G206" s="360">
        <v>2</v>
      </c>
      <c r="H206" s="405"/>
      <c r="I206" s="405"/>
      <c r="J206" s="405"/>
    </row>
    <row r="207" spans="1:10">
      <c r="A207" s="388"/>
      <c r="C207" s="369"/>
      <c r="D207" s="115">
        <v>21100015202</v>
      </c>
      <c r="E207" s="116" t="s">
        <v>180</v>
      </c>
      <c r="F207" s="358" t="s">
        <v>233</v>
      </c>
      <c r="G207" s="360">
        <v>2</v>
      </c>
      <c r="H207" s="405"/>
      <c r="I207" s="405"/>
      <c r="J207" s="405"/>
    </row>
    <row r="208" spans="1:10" ht="28">
      <c r="A208" s="388"/>
      <c r="C208" s="369"/>
      <c r="D208" s="115">
        <v>21100015202</v>
      </c>
      <c r="E208" s="116" t="s">
        <v>180</v>
      </c>
      <c r="F208" s="358" t="s">
        <v>524</v>
      </c>
      <c r="G208" s="360">
        <v>2</v>
      </c>
      <c r="H208" s="405"/>
      <c r="I208" s="405"/>
      <c r="J208" s="405"/>
    </row>
    <row r="209" spans="1:10" ht="28">
      <c r="A209" s="388"/>
      <c r="C209" s="369"/>
      <c r="D209" s="115">
        <v>21100015202</v>
      </c>
      <c r="E209" s="116" t="s">
        <v>180</v>
      </c>
      <c r="F209" s="358" t="s">
        <v>525</v>
      </c>
      <c r="G209" s="360">
        <v>2</v>
      </c>
      <c r="H209" s="405"/>
      <c r="I209" s="405"/>
      <c r="J209" s="405"/>
    </row>
    <row r="210" spans="1:10">
      <c r="A210" s="388"/>
      <c r="C210" s="369"/>
      <c r="D210" s="115">
        <v>21100134201</v>
      </c>
      <c r="E210" s="116" t="s">
        <v>180</v>
      </c>
      <c r="F210" s="358" t="s">
        <v>144</v>
      </c>
      <c r="G210" s="360">
        <v>2</v>
      </c>
      <c r="H210" s="405"/>
      <c r="I210" s="405"/>
      <c r="J210" s="405"/>
    </row>
    <row r="211" spans="1:10">
      <c r="A211" s="388"/>
      <c r="C211" s="369"/>
      <c r="D211" s="115">
        <v>21100134202</v>
      </c>
      <c r="E211" s="116" t="s">
        <v>180</v>
      </c>
      <c r="F211" s="358" t="s">
        <v>230</v>
      </c>
      <c r="G211" s="360">
        <v>2</v>
      </c>
      <c r="H211" s="405"/>
      <c r="I211" s="405"/>
      <c r="J211" s="405"/>
    </row>
    <row r="212" spans="1:10">
      <c r="A212" s="388"/>
      <c r="C212" s="369"/>
      <c r="D212" s="115">
        <v>21100181801</v>
      </c>
      <c r="E212" s="116" t="s">
        <v>180</v>
      </c>
      <c r="F212" s="358" t="s">
        <v>165</v>
      </c>
      <c r="G212" s="360">
        <v>2</v>
      </c>
      <c r="H212" s="405"/>
      <c r="I212" s="405"/>
      <c r="J212" s="405"/>
    </row>
    <row r="213" spans="1:10">
      <c r="A213" s="388"/>
      <c r="C213" s="369"/>
      <c r="D213" s="115">
        <v>21100151601</v>
      </c>
      <c r="E213" s="116" t="s">
        <v>526</v>
      </c>
      <c r="F213" s="358" t="s">
        <v>187</v>
      </c>
      <c r="G213" s="360">
        <v>2</v>
      </c>
      <c r="H213" s="405"/>
      <c r="I213" s="405"/>
      <c r="J213" s="405"/>
    </row>
    <row r="214" spans="1:10">
      <c r="A214" s="382">
        <v>14</v>
      </c>
      <c r="B214" s="409" t="s">
        <v>101</v>
      </c>
      <c r="C214" s="372" t="s">
        <v>44</v>
      </c>
      <c r="D214" s="115">
        <v>20200002201</v>
      </c>
      <c r="E214" s="116" t="s">
        <v>312</v>
      </c>
      <c r="F214" s="358" t="s">
        <v>313</v>
      </c>
      <c r="G214" s="360">
        <v>1</v>
      </c>
      <c r="H214" s="405"/>
      <c r="I214" s="405"/>
      <c r="J214" s="405"/>
    </row>
    <row r="215" spans="1:10">
      <c r="A215" s="389"/>
      <c r="B215" s="390"/>
      <c r="C215" s="384"/>
      <c r="D215" s="115">
        <v>20200002201</v>
      </c>
      <c r="E215" s="116" t="s">
        <v>450</v>
      </c>
      <c r="F215" s="358" t="s">
        <v>313</v>
      </c>
      <c r="G215" s="360">
        <v>1</v>
      </c>
      <c r="H215" s="405"/>
      <c r="I215" s="405"/>
      <c r="J215" s="405"/>
    </row>
    <row r="216" spans="1:10">
      <c r="A216" s="389"/>
      <c r="B216" s="390"/>
      <c r="C216" s="384"/>
      <c r="D216" s="115">
        <v>20200002201</v>
      </c>
      <c r="E216" s="116" t="s">
        <v>451</v>
      </c>
      <c r="F216" s="358" t="s">
        <v>313</v>
      </c>
      <c r="G216" s="360">
        <v>1</v>
      </c>
      <c r="H216" s="405"/>
      <c r="I216" s="405"/>
      <c r="J216" s="405"/>
    </row>
    <row r="217" spans="1:10">
      <c r="A217" s="118"/>
      <c r="B217" s="119"/>
      <c r="C217" s="120"/>
      <c r="D217" s="115">
        <v>21100009601</v>
      </c>
      <c r="E217" s="116" t="s">
        <v>205</v>
      </c>
      <c r="F217" s="358" t="s">
        <v>314</v>
      </c>
      <c r="G217" s="360">
        <v>1</v>
      </c>
      <c r="H217" s="405"/>
      <c r="I217" s="405"/>
      <c r="J217" s="405"/>
    </row>
    <row r="218" spans="1:10">
      <c r="A218" s="118"/>
      <c r="B218" s="538"/>
      <c r="C218" s="539"/>
      <c r="D218" s="115">
        <v>21100009602</v>
      </c>
      <c r="E218" s="116" t="s">
        <v>205</v>
      </c>
      <c r="F218" s="358" t="s">
        <v>315</v>
      </c>
      <c r="G218" s="360">
        <v>1</v>
      </c>
      <c r="H218" s="405"/>
      <c r="I218" s="405"/>
      <c r="J218" s="405"/>
    </row>
    <row r="219" spans="1:10">
      <c r="A219" s="118"/>
      <c r="B219" s="538"/>
      <c r="C219" s="539"/>
      <c r="D219" s="115">
        <v>21100009906</v>
      </c>
      <c r="E219" s="116" t="s">
        <v>316</v>
      </c>
      <c r="F219" s="358" t="s">
        <v>203</v>
      </c>
      <c r="G219" s="360">
        <v>1</v>
      </c>
      <c r="H219" s="405"/>
      <c r="I219" s="405"/>
      <c r="J219" s="405"/>
    </row>
    <row r="220" spans="1:10">
      <c r="A220" s="118"/>
      <c r="B220" s="119"/>
      <c r="C220" s="120"/>
      <c r="D220" s="115"/>
      <c r="E220" s="116" t="s">
        <v>216</v>
      </c>
      <c r="F220" s="358" t="s">
        <v>230</v>
      </c>
      <c r="G220" s="360"/>
      <c r="H220" s="405"/>
      <c r="I220" s="405"/>
      <c r="J220" s="405"/>
    </row>
    <row r="221" spans="1:10">
      <c r="A221" s="118"/>
      <c r="B221" s="119"/>
      <c r="C221" s="120"/>
      <c r="D221" s="115"/>
      <c r="E221" s="116" t="s">
        <v>205</v>
      </c>
      <c r="F221" s="358" t="s">
        <v>371</v>
      </c>
      <c r="G221" s="360">
        <v>2</v>
      </c>
      <c r="H221" s="405"/>
      <c r="I221" s="405"/>
      <c r="J221" s="405"/>
    </row>
    <row r="222" spans="1:10">
      <c r="A222" s="118"/>
      <c r="B222" s="119"/>
      <c r="C222" s="120"/>
      <c r="D222" s="115"/>
      <c r="E222" s="116" t="s">
        <v>159</v>
      </c>
      <c r="F222" s="358" t="s">
        <v>540</v>
      </c>
      <c r="G222" s="360">
        <v>2</v>
      </c>
      <c r="H222" s="405"/>
      <c r="I222" s="405"/>
      <c r="J222" s="405"/>
    </row>
    <row r="223" spans="1:10">
      <c r="A223" s="366"/>
      <c r="B223" s="119"/>
      <c r="C223" s="120"/>
      <c r="D223" s="115"/>
      <c r="E223" s="116" t="s">
        <v>159</v>
      </c>
      <c r="F223" s="358" t="s">
        <v>541</v>
      </c>
      <c r="G223" s="360">
        <v>2</v>
      </c>
      <c r="H223" s="405"/>
      <c r="I223" s="405"/>
      <c r="J223" s="405"/>
    </row>
    <row r="224" spans="1:10">
      <c r="A224" s="366"/>
      <c r="B224" s="119"/>
      <c r="C224" s="120"/>
      <c r="D224" s="115"/>
      <c r="E224" s="116" t="s">
        <v>312</v>
      </c>
      <c r="F224" s="358" t="s">
        <v>192</v>
      </c>
      <c r="G224" s="360">
        <v>2</v>
      </c>
      <c r="H224" s="405"/>
      <c r="I224" s="405"/>
      <c r="J224" s="405"/>
    </row>
    <row r="225" spans="1:10">
      <c r="A225" s="366"/>
      <c r="B225" s="119"/>
      <c r="C225" s="120"/>
      <c r="D225" s="115"/>
      <c r="E225" s="116" t="s">
        <v>312</v>
      </c>
      <c r="F225" s="358" t="s">
        <v>193</v>
      </c>
      <c r="G225" s="360">
        <v>2</v>
      </c>
      <c r="H225" s="405"/>
      <c r="I225" s="405"/>
      <c r="J225" s="405"/>
    </row>
    <row r="226" spans="1:10">
      <c r="A226" s="366"/>
      <c r="B226" s="119"/>
      <c r="C226" s="120"/>
      <c r="D226" s="115"/>
      <c r="E226" s="116" t="s">
        <v>159</v>
      </c>
      <c r="F226" s="358" t="s">
        <v>542</v>
      </c>
      <c r="G226" s="360">
        <v>2</v>
      </c>
      <c r="H226" s="405"/>
      <c r="I226" s="405"/>
      <c r="J226" s="405"/>
    </row>
    <row r="227" spans="1:10">
      <c r="A227" s="366"/>
      <c r="B227" s="119"/>
      <c r="C227" s="120"/>
      <c r="D227" s="115"/>
      <c r="E227" s="116" t="s">
        <v>159</v>
      </c>
      <c r="F227" s="358" t="s">
        <v>543</v>
      </c>
      <c r="G227" s="385">
        <v>2</v>
      </c>
      <c r="H227" s="405"/>
      <c r="I227" s="405"/>
      <c r="J227" s="405"/>
    </row>
    <row r="228" spans="1:10">
      <c r="A228" s="217">
        <v>15</v>
      </c>
      <c r="B228" s="409" t="s">
        <v>102</v>
      </c>
      <c r="C228" s="372" t="s">
        <v>103</v>
      </c>
      <c r="D228" s="115">
        <v>21100009603</v>
      </c>
      <c r="E228" s="116" t="s">
        <v>205</v>
      </c>
      <c r="F228" s="358" t="s">
        <v>203</v>
      </c>
      <c r="G228" s="360">
        <v>1</v>
      </c>
      <c r="H228" s="405"/>
      <c r="I228" s="405"/>
      <c r="J228" s="405"/>
    </row>
    <row r="229" spans="1:10">
      <c r="A229" s="118"/>
      <c r="B229" s="119"/>
      <c r="C229" s="120"/>
      <c r="D229" s="115">
        <v>21100149001</v>
      </c>
      <c r="E229" s="116" t="s">
        <v>206</v>
      </c>
      <c r="F229" s="358" t="s">
        <v>192</v>
      </c>
      <c r="G229" s="360">
        <v>1</v>
      </c>
      <c r="H229" s="405"/>
      <c r="I229" s="405"/>
      <c r="J229" s="405"/>
    </row>
    <row r="230" spans="1:10">
      <c r="A230" s="118"/>
      <c r="B230" s="119"/>
      <c r="C230" s="120"/>
      <c r="D230" s="115">
        <v>20200009501</v>
      </c>
      <c r="E230" s="116" t="s">
        <v>206</v>
      </c>
      <c r="F230" s="358" t="s">
        <v>207</v>
      </c>
      <c r="G230" s="360">
        <v>1</v>
      </c>
      <c r="H230" s="405"/>
      <c r="I230" s="405"/>
      <c r="J230" s="405"/>
    </row>
    <row r="231" spans="1:10">
      <c r="A231" s="366"/>
      <c r="B231" s="119"/>
      <c r="C231" s="120"/>
      <c r="D231" s="115">
        <v>20200009501</v>
      </c>
      <c r="E231" s="116" t="s">
        <v>454</v>
      </c>
      <c r="F231" s="358" t="s">
        <v>207</v>
      </c>
      <c r="G231" s="360">
        <v>1</v>
      </c>
      <c r="H231" s="405"/>
      <c r="I231" s="405"/>
      <c r="J231" s="405"/>
    </row>
    <row r="232" spans="1:10">
      <c r="A232" s="366"/>
      <c r="B232" s="119"/>
      <c r="C232" s="120"/>
      <c r="D232" s="115">
        <v>20200009501</v>
      </c>
      <c r="E232" s="116" t="s">
        <v>455</v>
      </c>
      <c r="F232" s="358" t="s">
        <v>207</v>
      </c>
      <c r="G232" s="360">
        <v>1</v>
      </c>
      <c r="H232" s="405"/>
      <c r="I232" s="405"/>
      <c r="J232" s="405"/>
    </row>
    <row r="233" spans="1:10">
      <c r="A233" s="118"/>
      <c r="B233" s="119"/>
      <c r="C233" s="120"/>
      <c r="D233" s="115">
        <v>21100087101</v>
      </c>
      <c r="E233" s="116" t="s">
        <v>208</v>
      </c>
      <c r="F233" s="358" t="s">
        <v>203</v>
      </c>
      <c r="G233" s="360">
        <v>1</v>
      </c>
      <c r="H233" s="405"/>
      <c r="I233" s="405"/>
      <c r="J233" s="405"/>
    </row>
    <row r="234" spans="1:10">
      <c r="A234" s="118"/>
      <c r="B234" s="119"/>
      <c r="C234" s="120"/>
      <c r="D234" s="115">
        <v>20200090001</v>
      </c>
      <c r="E234" s="116" t="s">
        <v>209</v>
      </c>
      <c r="F234" s="358" t="s">
        <v>195</v>
      </c>
      <c r="G234" s="360">
        <v>1</v>
      </c>
      <c r="H234" s="405"/>
      <c r="I234" s="405"/>
      <c r="J234" s="405"/>
    </row>
    <row r="235" spans="1:10">
      <c r="A235" s="118"/>
      <c r="B235" s="119"/>
      <c r="C235" s="120"/>
      <c r="D235" s="115"/>
      <c r="E235" s="116" t="s">
        <v>373</v>
      </c>
      <c r="F235" s="358" t="s">
        <v>192</v>
      </c>
      <c r="G235" s="360">
        <v>2</v>
      </c>
      <c r="H235" s="405"/>
      <c r="I235" s="405"/>
      <c r="J235" s="405"/>
    </row>
    <row r="236" spans="1:10">
      <c r="A236" s="366"/>
      <c r="B236" s="119"/>
      <c r="C236" s="120"/>
      <c r="D236" s="115"/>
      <c r="E236" s="116" t="s">
        <v>373</v>
      </c>
      <c r="F236" s="358" t="s">
        <v>193</v>
      </c>
      <c r="G236" s="360">
        <v>2</v>
      </c>
      <c r="H236" s="405"/>
      <c r="I236" s="405"/>
      <c r="J236" s="405"/>
    </row>
    <row r="237" spans="1:10">
      <c r="A237" s="118"/>
      <c r="B237" s="119"/>
      <c r="C237" s="120"/>
      <c r="D237" s="115"/>
      <c r="E237" s="116" t="s">
        <v>376</v>
      </c>
      <c r="F237" s="358" t="s">
        <v>207</v>
      </c>
      <c r="G237" s="360">
        <v>2</v>
      </c>
      <c r="H237" s="405"/>
      <c r="I237" s="405"/>
      <c r="J237" s="405"/>
    </row>
    <row r="238" spans="1:10">
      <c r="A238" s="366"/>
      <c r="B238" s="119"/>
      <c r="C238" s="120"/>
      <c r="D238" s="115"/>
      <c r="E238" s="116" t="s">
        <v>456</v>
      </c>
      <c r="F238" s="358" t="s">
        <v>452</v>
      </c>
      <c r="G238" s="360">
        <v>2</v>
      </c>
      <c r="H238" s="405"/>
      <c r="I238" s="405"/>
      <c r="J238" s="405"/>
    </row>
    <row r="239" spans="1:10">
      <c r="A239" s="366"/>
      <c r="B239" s="119"/>
      <c r="C239" s="120"/>
      <c r="D239" s="115"/>
      <c r="E239" s="116" t="s">
        <v>457</v>
      </c>
      <c r="F239" s="358" t="s">
        <v>453</v>
      </c>
      <c r="G239" s="360">
        <v>2</v>
      </c>
      <c r="H239" s="405"/>
      <c r="I239" s="405"/>
      <c r="J239" s="405"/>
    </row>
    <row r="240" spans="1:10">
      <c r="A240" s="366"/>
      <c r="B240" s="119"/>
      <c r="C240" s="120"/>
      <c r="D240" s="115"/>
      <c r="E240" s="116" t="s">
        <v>512</v>
      </c>
      <c r="F240" s="358" t="s">
        <v>207</v>
      </c>
      <c r="G240" s="360">
        <v>2</v>
      </c>
      <c r="H240" s="405"/>
      <c r="I240" s="405"/>
      <c r="J240" s="405"/>
    </row>
    <row r="241" spans="1:10">
      <c r="A241" s="366"/>
      <c r="B241" s="119"/>
      <c r="C241" s="120"/>
      <c r="D241" s="115"/>
      <c r="E241" s="116" t="s">
        <v>458</v>
      </c>
      <c r="F241" s="358" t="s">
        <v>452</v>
      </c>
      <c r="G241" s="360">
        <v>2</v>
      </c>
      <c r="H241" s="405"/>
      <c r="I241" s="405"/>
      <c r="J241" s="405"/>
    </row>
    <row r="242" spans="1:10">
      <c r="A242" s="366"/>
      <c r="B242" s="119"/>
      <c r="C242" s="120"/>
      <c r="D242" s="115"/>
      <c r="E242" s="116" t="s">
        <v>459</v>
      </c>
      <c r="F242" s="358" t="s">
        <v>453</v>
      </c>
      <c r="G242" s="360">
        <v>2</v>
      </c>
      <c r="H242" s="405"/>
      <c r="I242" s="405"/>
      <c r="J242" s="405"/>
    </row>
    <row r="243" spans="1:10">
      <c r="A243" s="366"/>
      <c r="B243" s="119"/>
      <c r="C243" s="120"/>
      <c r="D243" s="115"/>
      <c r="E243" s="116" t="s">
        <v>377</v>
      </c>
      <c r="F243" s="358" t="s">
        <v>195</v>
      </c>
      <c r="G243" s="360">
        <v>2</v>
      </c>
      <c r="H243" s="405"/>
      <c r="I243" s="405"/>
      <c r="J243" s="405"/>
    </row>
    <row r="244" spans="1:10">
      <c r="A244" s="366"/>
      <c r="B244" s="119"/>
      <c r="C244" s="120"/>
      <c r="D244" s="115"/>
      <c r="E244" s="116" t="s">
        <v>383</v>
      </c>
      <c r="F244" s="358" t="s">
        <v>370</v>
      </c>
      <c r="G244" s="360">
        <v>2</v>
      </c>
      <c r="H244" s="405"/>
      <c r="I244" s="405"/>
      <c r="J244" s="405"/>
    </row>
    <row r="245" spans="1:10">
      <c r="A245" s="366"/>
      <c r="B245" s="119"/>
      <c r="C245" s="120"/>
      <c r="D245" s="115"/>
      <c r="E245" s="116" t="s">
        <v>384</v>
      </c>
      <c r="F245" s="358" t="s">
        <v>370</v>
      </c>
      <c r="G245" s="385">
        <v>2</v>
      </c>
      <c r="H245" s="405"/>
      <c r="I245" s="405"/>
      <c r="J245" s="405"/>
    </row>
    <row r="246" spans="1:10">
      <c r="A246" s="217">
        <v>16</v>
      </c>
      <c r="B246" s="123" t="s">
        <v>104</v>
      </c>
      <c r="C246" s="124" t="s">
        <v>105</v>
      </c>
      <c r="D246" s="115">
        <v>20200015202</v>
      </c>
      <c r="E246" s="116" t="s">
        <v>199</v>
      </c>
      <c r="F246" s="358" t="s">
        <v>235</v>
      </c>
      <c r="G246" s="392">
        <v>1</v>
      </c>
      <c r="H246" s="405"/>
      <c r="I246" s="405"/>
      <c r="J246" s="405"/>
    </row>
    <row r="247" spans="1:10">
      <c r="A247" s="118"/>
      <c r="B247" s="119"/>
      <c r="C247" s="120"/>
      <c r="D247" s="115">
        <v>21100015203</v>
      </c>
      <c r="E247" s="116" t="s">
        <v>199</v>
      </c>
      <c r="F247" s="358" t="s">
        <v>168</v>
      </c>
      <c r="G247" s="392">
        <v>1</v>
      </c>
      <c r="H247" s="405"/>
      <c r="I247" s="405"/>
      <c r="J247" s="405"/>
    </row>
    <row r="248" spans="1:10">
      <c r="A248" s="118"/>
      <c r="B248" s="119"/>
      <c r="C248" s="120"/>
      <c r="D248" s="115">
        <v>21100180501</v>
      </c>
      <c r="E248" s="116" t="s">
        <v>281</v>
      </c>
      <c r="F248" s="358" t="s">
        <v>170</v>
      </c>
      <c r="G248" s="392">
        <v>1</v>
      </c>
      <c r="H248" s="405"/>
      <c r="I248" s="405"/>
      <c r="J248" s="405"/>
    </row>
    <row r="249" spans="1:10">
      <c r="A249" s="366"/>
      <c r="B249" s="119"/>
      <c r="C249" s="120"/>
      <c r="D249" s="115">
        <v>21100180501</v>
      </c>
      <c r="E249" s="116" t="s">
        <v>359</v>
      </c>
      <c r="F249" s="358" t="s">
        <v>170</v>
      </c>
      <c r="G249" s="392">
        <v>1</v>
      </c>
      <c r="H249" s="405"/>
      <c r="I249" s="405"/>
      <c r="J249" s="405"/>
    </row>
    <row r="250" spans="1:10">
      <c r="A250" s="366"/>
      <c r="B250" s="119"/>
      <c r="C250" s="120"/>
      <c r="D250" s="115">
        <v>21100180501</v>
      </c>
      <c r="E250" s="116" t="s">
        <v>360</v>
      </c>
      <c r="F250" s="358" t="s">
        <v>170</v>
      </c>
      <c r="G250" s="392">
        <v>1</v>
      </c>
      <c r="H250" s="405"/>
      <c r="I250" s="405"/>
      <c r="J250" s="405"/>
    </row>
    <row r="251" spans="1:10">
      <c r="A251" s="118"/>
      <c r="B251" s="119"/>
      <c r="C251" s="120"/>
      <c r="D251" s="115">
        <v>71400119909</v>
      </c>
      <c r="E251" s="116" t="s">
        <v>159</v>
      </c>
      <c r="F251" s="358" t="s">
        <v>282</v>
      </c>
      <c r="G251" s="392">
        <v>1</v>
      </c>
      <c r="H251" s="405"/>
      <c r="I251" s="405"/>
      <c r="J251" s="405"/>
    </row>
    <row r="252" spans="1:10">
      <c r="A252" s="118"/>
      <c r="B252" s="119"/>
      <c r="C252" s="120"/>
      <c r="D252" s="115">
        <v>71400119909</v>
      </c>
      <c r="E252" s="116" t="s">
        <v>159</v>
      </c>
      <c r="F252" s="358" t="s">
        <v>283</v>
      </c>
      <c r="G252" s="392">
        <v>1</v>
      </c>
      <c r="H252" s="405"/>
      <c r="I252" s="405"/>
      <c r="J252" s="405"/>
    </row>
    <row r="253" spans="1:10">
      <c r="A253" s="118"/>
      <c r="B253" s="119"/>
      <c r="C253" s="120"/>
      <c r="D253" s="115"/>
      <c r="E253" s="116" t="s">
        <v>216</v>
      </c>
      <c r="F253" s="358" t="s">
        <v>170</v>
      </c>
      <c r="G253" s="392"/>
      <c r="H253" s="405"/>
      <c r="I253" s="405"/>
      <c r="J253" s="405"/>
    </row>
    <row r="254" spans="1:10">
      <c r="A254" s="118"/>
      <c r="B254" s="119"/>
      <c r="C254" s="120"/>
      <c r="D254" s="115">
        <v>21100015201</v>
      </c>
      <c r="E254" s="116" t="s">
        <v>199</v>
      </c>
      <c r="F254" s="358" t="s">
        <v>258</v>
      </c>
      <c r="G254" s="392">
        <v>2</v>
      </c>
      <c r="H254" s="405"/>
      <c r="I254" s="405"/>
      <c r="J254" s="405"/>
    </row>
    <row r="255" spans="1:10">
      <c r="A255" s="366"/>
      <c r="B255" s="119"/>
      <c r="C255" s="120"/>
      <c r="D255" s="115">
        <v>21100119928</v>
      </c>
      <c r="E255" s="116" t="s">
        <v>159</v>
      </c>
      <c r="F255" s="358" t="s">
        <v>145</v>
      </c>
      <c r="G255" s="360">
        <v>2</v>
      </c>
      <c r="H255" s="405"/>
      <c r="I255" s="405"/>
      <c r="J255" s="405"/>
    </row>
    <row r="256" spans="1:10">
      <c r="A256" s="366"/>
      <c r="B256" s="119"/>
      <c r="C256" s="120"/>
      <c r="D256" s="115">
        <v>21100119903</v>
      </c>
      <c r="E256" s="116" t="s">
        <v>159</v>
      </c>
      <c r="F256" s="358" t="s">
        <v>495</v>
      </c>
      <c r="G256" s="360">
        <v>2</v>
      </c>
      <c r="H256" s="405"/>
      <c r="I256" s="405"/>
      <c r="J256" s="405"/>
    </row>
    <row r="257" spans="1:10">
      <c r="A257" s="366"/>
      <c r="B257" s="119"/>
      <c r="C257" s="120"/>
      <c r="D257" s="115">
        <v>21100119910</v>
      </c>
      <c r="E257" s="116" t="s">
        <v>159</v>
      </c>
      <c r="F257" s="358" t="s">
        <v>496</v>
      </c>
      <c r="G257" s="392">
        <v>2</v>
      </c>
      <c r="H257" s="405"/>
      <c r="I257" s="405"/>
      <c r="J257" s="405"/>
    </row>
    <row r="258" spans="1:10">
      <c r="A258" s="366"/>
      <c r="B258" s="119"/>
      <c r="C258" s="120"/>
      <c r="D258" s="115">
        <v>21100015203</v>
      </c>
      <c r="E258" s="116" t="s">
        <v>497</v>
      </c>
      <c r="F258" s="358" t="s">
        <v>181</v>
      </c>
      <c r="G258" s="392">
        <v>2</v>
      </c>
      <c r="H258" s="405"/>
      <c r="I258" s="405"/>
      <c r="J258" s="405"/>
    </row>
    <row r="259" spans="1:10">
      <c r="A259" s="366"/>
      <c r="B259" s="119"/>
      <c r="C259" s="120"/>
      <c r="D259" s="115" t="s">
        <v>498</v>
      </c>
      <c r="E259" s="116" t="s">
        <v>497</v>
      </c>
      <c r="F259" s="358" t="s">
        <v>204</v>
      </c>
      <c r="G259" s="392">
        <v>2</v>
      </c>
      <c r="H259" s="405"/>
      <c r="I259" s="405"/>
      <c r="J259" s="405"/>
    </row>
    <row r="260" spans="1:10">
      <c r="A260" s="366"/>
      <c r="B260" s="119"/>
      <c r="C260" s="120"/>
      <c r="D260" s="115">
        <v>71400174201</v>
      </c>
      <c r="E260" s="116" t="s">
        <v>272</v>
      </c>
      <c r="F260" s="358" t="s">
        <v>143</v>
      </c>
      <c r="G260" s="392">
        <v>2</v>
      </c>
      <c r="H260" s="405"/>
      <c r="I260" s="405"/>
      <c r="J260" s="405"/>
    </row>
    <row r="261" spans="1:10">
      <c r="A261" s="366"/>
      <c r="B261" s="119"/>
      <c r="C261" s="120"/>
      <c r="D261" s="115">
        <v>71400174202</v>
      </c>
      <c r="E261" s="116" t="s">
        <v>272</v>
      </c>
      <c r="F261" s="358" t="s">
        <v>142</v>
      </c>
      <c r="G261" s="392">
        <v>2</v>
      </c>
      <c r="H261" s="405"/>
      <c r="I261" s="405"/>
      <c r="J261" s="405"/>
    </row>
    <row r="262" spans="1:10">
      <c r="A262" s="217">
        <v>17</v>
      </c>
      <c r="B262" s="123" t="s">
        <v>106</v>
      </c>
      <c r="C262" s="124" t="s">
        <v>107</v>
      </c>
      <c r="D262" s="374" t="s">
        <v>334</v>
      </c>
      <c r="E262" s="375" t="s">
        <v>176</v>
      </c>
      <c r="F262" s="376" t="s">
        <v>177</v>
      </c>
      <c r="G262" s="377">
        <v>1</v>
      </c>
      <c r="H262" s="405"/>
      <c r="I262" s="405"/>
      <c r="J262" s="405"/>
    </row>
    <row r="263" spans="1:10">
      <c r="A263" s="118"/>
      <c r="B263" s="119"/>
      <c r="C263" s="120"/>
      <c r="D263" s="374" t="s">
        <v>334</v>
      </c>
      <c r="E263" s="375" t="s">
        <v>486</v>
      </c>
      <c r="F263" s="376" t="s">
        <v>177</v>
      </c>
      <c r="G263" s="391">
        <v>1</v>
      </c>
      <c r="H263" s="405"/>
      <c r="I263" s="405"/>
      <c r="J263" s="405"/>
    </row>
    <row r="264" spans="1:10">
      <c r="A264" s="118"/>
      <c r="B264" s="119"/>
      <c r="C264" s="120"/>
      <c r="D264" s="374" t="s">
        <v>334</v>
      </c>
      <c r="E264" s="375" t="s">
        <v>487</v>
      </c>
      <c r="F264" s="376" t="s">
        <v>485</v>
      </c>
      <c r="G264" s="391">
        <v>1</v>
      </c>
      <c r="H264" s="405"/>
      <c r="I264" s="405"/>
      <c r="J264" s="405"/>
    </row>
    <row r="265" spans="1:10">
      <c r="A265" s="118"/>
      <c r="B265" s="119"/>
      <c r="C265" s="120"/>
      <c r="D265" s="374" t="s">
        <v>335</v>
      </c>
      <c r="E265" s="375" t="s">
        <v>178</v>
      </c>
      <c r="F265" s="376" t="s">
        <v>179</v>
      </c>
      <c r="G265" s="391">
        <v>1</v>
      </c>
      <c r="H265" s="405"/>
      <c r="I265" s="405"/>
      <c r="J265" s="405"/>
    </row>
    <row r="266" spans="1:10">
      <c r="A266" s="118"/>
      <c r="B266" s="119"/>
      <c r="C266" s="120"/>
      <c r="D266" s="374"/>
      <c r="E266" s="375" t="s">
        <v>188</v>
      </c>
      <c r="F266" s="376" t="s">
        <v>179</v>
      </c>
      <c r="G266" s="391">
        <v>1</v>
      </c>
      <c r="H266" s="405"/>
      <c r="I266" s="405"/>
      <c r="J266" s="405"/>
    </row>
    <row r="267" spans="1:10">
      <c r="A267" s="118"/>
      <c r="B267" s="119"/>
      <c r="C267" s="120"/>
      <c r="D267" s="374" t="s">
        <v>336</v>
      </c>
      <c r="E267" s="375" t="s">
        <v>180</v>
      </c>
      <c r="F267" s="376" t="s">
        <v>167</v>
      </c>
      <c r="G267" s="391">
        <v>1</v>
      </c>
      <c r="H267" s="405"/>
      <c r="I267" s="405"/>
      <c r="J267" s="405"/>
    </row>
    <row r="268" spans="1:10">
      <c r="A268" s="366"/>
      <c r="B268" s="119"/>
      <c r="C268" s="120"/>
      <c r="D268" s="374" t="s">
        <v>337</v>
      </c>
      <c r="E268" s="375" t="s">
        <v>159</v>
      </c>
      <c r="F268" s="376" t="s">
        <v>181</v>
      </c>
      <c r="G268" s="391">
        <v>1</v>
      </c>
      <c r="H268" s="405"/>
      <c r="I268" s="405"/>
      <c r="J268" s="405"/>
    </row>
    <row r="269" spans="1:10">
      <c r="A269" s="366"/>
      <c r="B269" s="119"/>
      <c r="C269" s="120"/>
      <c r="D269" s="374"/>
      <c r="E269" s="375" t="s">
        <v>216</v>
      </c>
      <c r="F269" s="376" t="s">
        <v>181</v>
      </c>
      <c r="G269" s="391"/>
      <c r="H269" s="405"/>
      <c r="I269" s="405"/>
      <c r="J269" s="405"/>
    </row>
    <row r="270" spans="1:10">
      <c r="A270" s="366"/>
      <c r="B270" s="119"/>
      <c r="C270" s="120"/>
      <c r="D270" s="374"/>
      <c r="E270" s="375" t="s">
        <v>378</v>
      </c>
      <c r="F270" s="376" t="s">
        <v>200</v>
      </c>
      <c r="G270" s="391">
        <v>2</v>
      </c>
      <c r="H270" s="405"/>
      <c r="I270" s="405"/>
      <c r="J270" s="405"/>
    </row>
    <row r="271" spans="1:10">
      <c r="A271" s="366"/>
      <c r="B271" s="119"/>
      <c r="C271" s="120"/>
      <c r="D271" s="374"/>
      <c r="E271" s="375" t="s">
        <v>378</v>
      </c>
      <c r="F271" s="376" t="s">
        <v>235</v>
      </c>
      <c r="G271" s="391">
        <v>2</v>
      </c>
      <c r="H271" s="405"/>
      <c r="I271" s="405"/>
      <c r="J271" s="405"/>
    </row>
    <row r="272" spans="1:10">
      <c r="A272" s="366"/>
      <c r="B272" s="119"/>
      <c r="C272" s="120"/>
      <c r="D272" s="374"/>
      <c r="E272" s="375" t="s">
        <v>378</v>
      </c>
      <c r="F272" s="376" t="s">
        <v>278</v>
      </c>
      <c r="G272" s="391">
        <v>2</v>
      </c>
      <c r="H272" s="405"/>
      <c r="I272" s="405"/>
      <c r="J272" s="405"/>
    </row>
    <row r="273" spans="1:10">
      <c r="A273" s="366"/>
      <c r="B273" s="119"/>
      <c r="C273" s="120"/>
      <c r="D273" s="374"/>
      <c r="E273" s="375" t="s">
        <v>159</v>
      </c>
      <c r="F273" s="376" t="s">
        <v>393</v>
      </c>
      <c r="G273" s="391">
        <v>2</v>
      </c>
      <c r="H273" s="405"/>
      <c r="I273" s="405"/>
      <c r="J273" s="405"/>
    </row>
    <row r="274" spans="1:10">
      <c r="A274" s="366"/>
      <c r="B274" s="119"/>
      <c r="C274" s="120"/>
      <c r="D274" s="374"/>
      <c r="E274" s="375" t="s">
        <v>159</v>
      </c>
      <c r="F274" s="376" t="s">
        <v>396</v>
      </c>
      <c r="G274" s="391">
        <v>2</v>
      </c>
      <c r="H274" s="405"/>
      <c r="I274" s="405"/>
      <c r="J274" s="405"/>
    </row>
    <row r="275" spans="1:10">
      <c r="A275" s="217">
        <v>18</v>
      </c>
      <c r="B275" s="123" t="s">
        <v>108</v>
      </c>
      <c r="C275" s="124" t="s">
        <v>109</v>
      </c>
      <c r="D275" s="115">
        <v>20200090201</v>
      </c>
      <c r="E275" s="116" t="s">
        <v>194</v>
      </c>
      <c r="F275" s="358" t="s">
        <v>195</v>
      </c>
      <c r="G275" s="361">
        <v>1</v>
      </c>
      <c r="H275" s="405"/>
      <c r="I275" s="405"/>
      <c r="J275" s="405"/>
    </row>
    <row r="276" spans="1:10">
      <c r="A276" s="118"/>
      <c r="B276" s="119"/>
      <c r="C276" s="120"/>
      <c r="D276" s="115">
        <v>20200090201</v>
      </c>
      <c r="E276" s="116" t="s">
        <v>196</v>
      </c>
      <c r="F276" s="358" t="s">
        <v>195</v>
      </c>
      <c r="G276" s="361">
        <v>1</v>
      </c>
      <c r="H276" s="405"/>
      <c r="I276" s="405"/>
      <c r="J276" s="405"/>
    </row>
    <row r="277" spans="1:10">
      <c r="A277" s="118"/>
      <c r="B277" s="119"/>
      <c r="C277" s="120"/>
      <c r="D277" s="115">
        <v>20200090201</v>
      </c>
      <c r="E277" s="116" t="s">
        <v>196</v>
      </c>
      <c r="F277" s="358" t="s">
        <v>195</v>
      </c>
      <c r="G277" s="361">
        <v>1</v>
      </c>
      <c r="H277" s="405"/>
      <c r="I277" s="405"/>
      <c r="J277" s="405"/>
    </row>
    <row r="278" spans="1:10">
      <c r="A278" s="118"/>
      <c r="B278" s="119"/>
      <c r="C278" s="120"/>
      <c r="D278" s="115">
        <v>71400119916</v>
      </c>
      <c r="E278" s="116" t="s">
        <v>159</v>
      </c>
      <c r="F278" s="358" t="s">
        <v>197</v>
      </c>
      <c r="G278" s="361">
        <v>1</v>
      </c>
      <c r="H278" s="405"/>
      <c r="I278" s="405"/>
      <c r="J278" s="405"/>
    </row>
    <row r="279" spans="1:10">
      <c r="A279" s="118"/>
      <c r="B279" s="119"/>
      <c r="C279" s="120"/>
      <c r="D279" s="115">
        <v>71400119910</v>
      </c>
      <c r="E279" s="116" t="s">
        <v>159</v>
      </c>
      <c r="F279" s="358" t="s">
        <v>198</v>
      </c>
      <c r="G279" s="361">
        <v>1</v>
      </c>
      <c r="H279" s="405"/>
      <c r="I279" s="405"/>
      <c r="J279" s="405"/>
    </row>
    <row r="280" spans="1:10">
      <c r="A280" s="118"/>
      <c r="B280" s="119"/>
      <c r="C280" s="120"/>
      <c r="D280" s="115">
        <v>20200015201</v>
      </c>
      <c r="E280" s="116" t="s">
        <v>199</v>
      </c>
      <c r="F280" s="358" t="s">
        <v>200</v>
      </c>
      <c r="G280" s="361">
        <v>1</v>
      </c>
      <c r="H280" s="405"/>
      <c r="I280" s="405"/>
      <c r="J280" s="405"/>
    </row>
    <row r="281" spans="1:10">
      <c r="A281" s="118"/>
      <c r="B281" s="119"/>
      <c r="C281" s="120"/>
      <c r="D281" s="115">
        <v>21100149201</v>
      </c>
      <c r="E281" s="116" t="s">
        <v>201</v>
      </c>
      <c r="F281" s="358" t="s">
        <v>192</v>
      </c>
      <c r="G281" s="361">
        <v>1</v>
      </c>
      <c r="H281" s="405"/>
      <c r="I281" s="405"/>
      <c r="J281" s="405"/>
    </row>
    <row r="282" spans="1:10">
      <c r="A282" s="118"/>
      <c r="B282" s="119"/>
      <c r="C282" s="120"/>
      <c r="D282" s="115">
        <v>21100151901</v>
      </c>
      <c r="E282" s="116" t="s">
        <v>202</v>
      </c>
      <c r="F282" s="358" t="s">
        <v>203</v>
      </c>
      <c r="G282" s="361">
        <v>1</v>
      </c>
      <c r="H282" s="405"/>
      <c r="I282" s="405"/>
      <c r="J282" s="405"/>
    </row>
    <row r="283" spans="1:10">
      <c r="A283" s="118"/>
      <c r="B283" s="119"/>
      <c r="C283" s="120"/>
      <c r="D283" s="115">
        <v>21100093907</v>
      </c>
      <c r="E283" s="116" t="s">
        <v>45</v>
      </c>
      <c r="F283" s="358" t="s">
        <v>204</v>
      </c>
      <c r="G283" s="361">
        <v>1</v>
      </c>
      <c r="H283" s="405"/>
      <c r="I283" s="405"/>
      <c r="J283" s="405"/>
    </row>
    <row r="284" spans="1:10">
      <c r="A284" s="118"/>
      <c r="B284" s="119"/>
      <c r="C284" s="120"/>
      <c r="D284" s="115"/>
      <c r="E284" s="116" t="s">
        <v>216</v>
      </c>
      <c r="F284" s="358" t="s">
        <v>200</v>
      </c>
      <c r="G284" s="361"/>
      <c r="H284" s="405"/>
      <c r="I284" s="405"/>
      <c r="J284" s="405"/>
    </row>
    <row r="285" spans="1:10">
      <c r="A285" s="366"/>
      <c r="B285" s="119"/>
      <c r="C285" s="120"/>
      <c r="D285" s="116">
        <v>20200120701</v>
      </c>
      <c r="E285" s="116" t="s">
        <v>489</v>
      </c>
      <c r="F285" s="358" t="s">
        <v>195</v>
      </c>
      <c r="G285" s="361">
        <v>2</v>
      </c>
      <c r="H285" s="405"/>
      <c r="I285" s="405"/>
      <c r="J285" s="405"/>
    </row>
    <row r="286" spans="1:10">
      <c r="A286" s="366"/>
      <c r="B286" s="119"/>
      <c r="C286" s="120"/>
      <c r="D286" s="116">
        <v>21100149201</v>
      </c>
      <c r="E286" s="116" t="s">
        <v>188</v>
      </c>
      <c r="F286" s="358" t="s">
        <v>339</v>
      </c>
      <c r="G286" s="361">
        <v>1</v>
      </c>
      <c r="H286" s="405"/>
      <c r="I286" s="405"/>
      <c r="J286" s="405"/>
    </row>
    <row r="287" spans="1:10">
      <c r="A287" s="366"/>
      <c r="B287" s="119"/>
      <c r="C287" s="120"/>
      <c r="D287" s="116">
        <v>21100152301</v>
      </c>
      <c r="E287" s="116" t="s">
        <v>188</v>
      </c>
      <c r="F287" s="358" t="s">
        <v>203</v>
      </c>
      <c r="G287" s="361">
        <v>1</v>
      </c>
      <c r="H287" s="405"/>
      <c r="I287" s="405"/>
      <c r="J287" s="405"/>
    </row>
    <row r="288" spans="1:10">
      <c r="A288" s="366"/>
      <c r="B288" s="119"/>
      <c r="C288" s="120"/>
      <c r="D288" s="116">
        <v>21100152301</v>
      </c>
      <c r="E288" s="116" t="s">
        <v>375</v>
      </c>
      <c r="F288" s="358" t="s">
        <v>203</v>
      </c>
      <c r="G288" s="361">
        <v>2</v>
      </c>
      <c r="H288" s="405"/>
      <c r="I288" s="405"/>
      <c r="J288" s="405"/>
    </row>
    <row r="289" spans="1:10">
      <c r="A289" s="366"/>
      <c r="B289" s="119"/>
      <c r="C289" s="120"/>
      <c r="D289" s="116">
        <v>41000126401</v>
      </c>
      <c r="E289" s="116" t="s">
        <v>201</v>
      </c>
      <c r="F289" s="358" t="s">
        <v>157</v>
      </c>
      <c r="G289" s="361">
        <v>2</v>
      </c>
      <c r="H289" s="405"/>
      <c r="I289" s="405"/>
      <c r="J289" s="405"/>
    </row>
    <row r="290" spans="1:10">
      <c r="A290" s="366"/>
      <c r="B290" s="119"/>
      <c r="C290" s="120"/>
      <c r="D290" s="116">
        <v>21100022402</v>
      </c>
      <c r="E290" s="116" t="s">
        <v>379</v>
      </c>
      <c r="F290" s="358" t="s">
        <v>192</v>
      </c>
      <c r="G290" s="361">
        <v>2</v>
      </c>
      <c r="H290" s="405"/>
      <c r="I290" s="405"/>
      <c r="J290" s="405"/>
    </row>
    <row r="291" spans="1:10">
      <c r="A291" s="366"/>
      <c r="B291" s="119"/>
      <c r="C291" s="120"/>
      <c r="D291" s="116">
        <v>21100022403</v>
      </c>
      <c r="E291" s="116" t="s">
        <v>379</v>
      </c>
      <c r="F291" s="358" t="s">
        <v>193</v>
      </c>
      <c r="G291" s="361">
        <v>2</v>
      </c>
      <c r="H291" s="405"/>
      <c r="I291" s="405"/>
      <c r="J291" s="405"/>
    </row>
    <row r="292" spans="1:10">
      <c r="A292" s="366"/>
      <c r="B292" s="119"/>
      <c r="C292" s="120"/>
      <c r="D292" s="116">
        <v>21100022401</v>
      </c>
      <c r="E292" s="116" t="s">
        <v>379</v>
      </c>
      <c r="F292" s="358" t="s">
        <v>203</v>
      </c>
      <c r="G292" s="361">
        <v>2</v>
      </c>
      <c r="H292" s="405"/>
      <c r="I292" s="405"/>
      <c r="J292" s="405"/>
    </row>
    <row r="293" spans="1:10">
      <c r="A293" s="366"/>
      <c r="B293" s="119"/>
      <c r="C293" s="120"/>
      <c r="D293" s="116">
        <v>20200022401</v>
      </c>
      <c r="E293" s="116" t="s">
        <v>379</v>
      </c>
      <c r="F293" s="358" t="s">
        <v>207</v>
      </c>
      <c r="G293" s="361">
        <v>2</v>
      </c>
      <c r="H293" s="405"/>
      <c r="I293" s="405"/>
      <c r="J293" s="405"/>
    </row>
    <row r="294" spans="1:10">
      <c r="A294" s="366"/>
      <c r="B294" s="119"/>
      <c r="C294" s="120"/>
      <c r="D294" s="116">
        <v>20200022401</v>
      </c>
      <c r="E294" s="116" t="s">
        <v>380</v>
      </c>
      <c r="F294" s="358" t="s">
        <v>207</v>
      </c>
      <c r="G294" s="361">
        <v>2</v>
      </c>
      <c r="H294" s="405"/>
      <c r="I294" s="405"/>
      <c r="J294" s="405"/>
    </row>
    <row r="295" spans="1:10">
      <c r="A295" s="366"/>
      <c r="B295" s="119"/>
      <c r="C295" s="120"/>
      <c r="D295" s="116">
        <v>20200022401</v>
      </c>
      <c r="E295" s="116" t="s">
        <v>381</v>
      </c>
      <c r="F295" s="358" t="s">
        <v>207</v>
      </c>
      <c r="G295" s="361">
        <v>2</v>
      </c>
      <c r="H295" s="405"/>
      <c r="I295" s="405"/>
      <c r="J295" s="405"/>
    </row>
    <row r="296" spans="1:10">
      <c r="A296" s="118"/>
      <c r="B296" s="119"/>
      <c r="C296" s="120"/>
      <c r="D296" s="116">
        <v>20200120401</v>
      </c>
      <c r="E296" s="116" t="s">
        <v>484</v>
      </c>
      <c r="F296" s="358" t="s">
        <v>195</v>
      </c>
      <c r="G296" s="361">
        <v>2</v>
      </c>
      <c r="H296" s="405"/>
      <c r="I296" s="405"/>
      <c r="J296" s="405"/>
    </row>
    <row r="297" spans="1:10">
      <c r="A297" s="366"/>
      <c r="B297" s="119"/>
      <c r="C297" s="120"/>
      <c r="D297" s="116">
        <v>20200120401</v>
      </c>
      <c r="E297" s="116" t="s">
        <v>483</v>
      </c>
      <c r="F297" s="358" t="s">
        <v>195</v>
      </c>
      <c r="G297" s="361">
        <v>2</v>
      </c>
      <c r="H297" s="405"/>
      <c r="I297" s="405"/>
      <c r="J297" s="405"/>
    </row>
    <row r="298" spans="1:10">
      <c r="A298" s="366"/>
      <c r="B298" s="119"/>
      <c r="C298" s="120"/>
      <c r="D298" s="116">
        <v>20200120401</v>
      </c>
      <c r="E298" s="116" t="s">
        <v>482</v>
      </c>
      <c r="F298" s="358" t="s">
        <v>195</v>
      </c>
      <c r="G298" s="361">
        <v>2</v>
      </c>
      <c r="H298" s="405"/>
      <c r="I298" s="405"/>
      <c r="J298" s="405"/>
    </row>
    <row r="299" spans="1:10">
      <c r="A299" s="366"/>
      <c r="B299" s="119"/>
      <c r="C299" s="120"/>
      <c r="D299" s="116">
        <v>21100119920</v>
      </c>
      <c r="E299" s="116" t="s">
        <v>159</v>
      </c>
      <c r="F299" s="358" t="s">
        <v>488</v>
      </c>
      <c r="G299" s="361">
        <v>2</v>
      </c>
      <c r="H299" s="405"/>
      <c r="I299" s="405"/>
      <c r="J299" s="405"/>
    </row>
    <row r="300" spans="1:10">
      <c r="A300" s="366"/>
      <c r="B300" s="119"/>
      <c r="C300" s="120"/>
      <c r="D300" s="116">
        <v>21100119920</v>
      </c>
      <c r="E300" s="116" t="s">
        <v>159</v>
      </c>
      <c r="F300" s="358" t="s">
        <v>488</v>
      </c>
      <c r="G300" s="361">
        <v>2</v>
      </c>
      <c r="H300" s="405"/>
      <c r="I300" s="405"/>
      <c r="J300" s="405"/>
    </row>
    <row r="301" spans="1:10">
      <c r="A301" s="366"/>
      <c r="B301" s="119"/>
      <c r="C301" s="120"/>
      <c r="D301" s="116">
        <v>21100119920</v>
      </c>
      <c r="E301" s="116" t="s">
        <v>159</v>
      </c>
      <c r="F301" s="358" t="s">
        <v>488</v>
      </c>
      <c r="G301" s="361">
        <v>2</v>
      </c>
      <c r="H301" s="405"/>
      <c r="I301" s="405"/>
      <c r="J301" s="405"/>
    </row>
    <row r="302" spans="1:10">
      <c r="A302" s="217">
        <v>19</v>
      </c>
      <c r="B302" s="123" t="s">
        <v>110</v>
      </c>
      <c r="C302" s="124" t="s">
        <v>111</v>
      </c>
      <c r="D302" s="115">
        <v>20200010101</v>
      </c>
      <c r="E302" s="116" t="s">
        <v>234</v>
      </c>
      <c r="F302" s="358" t="s">
        <v>200</v>
      </c>
      <c r="G302" s="360">
        <v>1</v>
      </c>
      <c r="H302" s="405"/>
      <c r="I302" s="405"/>
      <c r="J302" s="405"/>
    </row>
    <row r="303" spans="1:10">
      <c r="A303" s="118"/>
      <c r="B303" s="119"/>
      <c r="C303" s="120"/>
      <c r="D303" s="115">
        <v>20200010102</v>
      </c>
      <c r="E303" s="116" t="s">
        <v>234</v>
      </c>
      <c r="F303" s="358" t="s">
        <v>235</v>
      </c>
      <c r="G303" s="360">
        <v>1</v>
      </c>
      <c r="H303" s="405"/>
      <c r="I303" s="405"/>
      <c r="J303" s="405"/>
    </row>
    <row r="304" spans="1:10">
      <c r="A304" s="118"/>
      <c r="B304" s="119"/>
      <c r="C304" s="120"/>
      <c r="D304" s="115">
        <v>20200010103</v>
      </c>
      <c r="E304" s="116" t="s">
        <v>234</v>
      </c>
      <c r="F304" s="358" t="s">
        <v>207</v>
      </c>
      <c r="G304" s="360">
        <v>1</v>
      </c>
      <c r="H304" s="405"/>
      <c r="I304" s="405"/>
      <c r="J304" s="405"/>
    </row>
    <row r="305" spans="1:10">
      <c r="A305" s="118"/>
      <c r="B305" s="119"/>
      <c r="C305" s="120"/>
      <c r="D305" s="115">
        <v>21100009905</v>
      </c>
      <c r="E305" s="116" t="s">
        <v>190</v>
      </c>
      <c r="F305" s="358" t="s">
        <v>187</v>
      </c>
      <c r="G305" s="360">
        <v>1</v>
      </c>
      <c r="H305" s="405"/>
      <c r="I305" s="405"/>
      <c r="J305" s="405"/>
    </row>
    <row r="306" spans="1:10">
      <c r="A306" s="118"/>
      <c r="B306" s="119"/>
      <c r="C306" s="120"/>
      <c r="D306" s="115">
        <v>21100149002</v>
      </c>
      <c r="E306" s="116" t="s">
        <v>206</v>
      </c>
      <c r="F306" s="358" t="s">
        <v>193</v>
      </c>
      <c r="G306" s="360">
        <v>1</v>
      </c>
      <c r="H306" s="405"/>
      <c r="I306" s="405"/>
      <c r="J306" s="405"/>
    </row>
    <row r="307" spans="1:10">
      <c r="A307" s="118"/>
      <c r="B307" s="119"/>
      <c r="C307" s="120"/>
      <c r="D307" s="115">
        <v>21100151801</v>
      </c>
      <c r="E307" s="116" t="s">
        <v>206</v>
      </c>
      <c r="F307" s="358" t="s">
        <v>236</v>
      </c>
      <c r="G307" s="360">
        <v>1</v>
      </c>
      <c r="H307" s="405"/>
      <c r="I307" s="405"/>
      <c r="J307" s="405"/>
    </row>
    <row r="308" spans="1:10">
      <c r="A308" s="366"/>
      <c r="B308" s="119"/>
      <c r="C308" s="120"/>
      <c r="D308" s="115">
        <v>71400119903</v>
      </c>
      <c r="E308" s="116" t="s">
        <v>159</v>
      </c>
      <c r="F308" s="358" t="s">
        <v>237</v>
      </c>
      <c r="G308" s="360">
        <v>1</v>
      </c>
      <c r="H308" s="405"/>
      <c r="I308" s="405"/>
      <c r="J308" s="405"/>
    </row>
    <row r="309" spans="1:10">
      <c r="A309" s="366"/>
      <c r="B309" s="119"/>
      <c r="C309" s="120"/>
      <c r="D309" s="115" t="s">
        <v>519</v>
      </c>
      <c r="E309" s="116" t="s">
        <v>216</v>
      </c>
      <c r="F309" s="358" t="s">
        <v>193</v>
      </c>
      <c r="G309" s="360"/>
      <c r="H309" s="405"/>
      <c r="I309" s="405"/>
      <c r="J309" s="405"/>
    </row>
    <row r="310" spans="1:10">
      <c r="A310" s="366"/>
      <c r="B310" s="119"/>
      <c r="C310" s="120"/>
      <c r="D310" s="115">
        <v>21100149001</v>
      </c>
      <c r="E310" s="116" t="s">
        <v>206</v>
      </c>
      <c r="F310" s="358" t="s">
        <v>278</v>
      </c>
      <c r="G310" s="360">
        <v>2</v>
      </c>
      <c r="H310" s="405"/>
      <c r="I310" s="405"/>
      <c r="J310" s="405"/>
    </row>
    <row r="311" spans="1:10">
      <c r="A311" s="366"/>
      <c r="B311" s="119"/>
      <c r="C311" s="120"/>
      <c r="D311" s="115">
        <v>20200010101</v>
      </c>
      <c r="E311" s="116" t="s">
        <v>234</v>
      </c>
      <c r="F311" s="358" t="s">
        <v>382</v>
      </c>
      <c r="G311" s="360">
        <v>2</v>
      </c>
      <c r="H311" s="405"/>
      <c r="I311" s="405"/>
      <c r="J311" s="405"/>
    </row>
    <row r="312" spans="1:10">
      <c r="A312" s="366"/>
      <c r="B312" s="119"/>
      <c r="C312" s="120"/>
      <c r="D312" s="115">
        <v>21100149602</v>
      </c>
      <c r="E312" s="116" t="s">
        <v>374</v>
      </c>
      <c r="F312" s="358" t="s">
        <v>193</v>
      </c>
      <c r="G312" s="360">
        <v>2</v>
      </c>
      <c r="H312" s="405"/>
      <c r="I312" s="405"/>
      <c r="J312" s="405"/>
    </row>
    <row r="313" spans="1:10">
      <c r="A313" s="366"/>
      <c r="B313" s="119"/>
      <c r="C313" s="120"/>
      <c r="D313" s="115">
        <v>21100119909</v>
      </c>
      <c r="E313" s="116" t="s">
        <v>159</v>
      </c>
      <c r="F313" s="358" t="s">
        <v>520</v>
      </c>
      <c r="G313" s="360">
        <v>2</v>
      </c>
      <c r="H313" s="405"/>
      <c r="I313" s="405"/>
      <c r="J313" s="405"/>
    </row>
    <row r="314" spans="1:10">
      <c r="A314" s="366"/>
      <c r="B314" s="119"/>
      <c r="C314" s="120"/>
      <c r="D314" s="115">
        <v>21100149402</v>
      </c>
      <c r="E314" s="116" t="s">
        <v>375</v>
      </c>
      <c r="F314" s="358" t="s">
        <v>193</v>
      </c>
      <c r="G314" s="360">
        <v>2</v>
      </c>
      <c r="H314" s="405"/>
      <c r="I314" s="405"/>
      <c r="J314" s="405"/>
    </row>
    <row r="315" spans="1:10">
      <c r="A315" s="217">
        <v>20</v>
      </c>
      <c r="B315" s="123" t="s">
        <v>112</v>
      </c>
      <c r="C315" s="124" t="s">
        <v>113</v>
      </c>
      <c r="D315" s="115">
        <v>21100010701</v>
      </c>
      <c r="E315" s="116" t="s">
        <v>257</v>
      </c>
      <c r="F315" s="358" t="s">
        <v>214</v>
      </c>
      <c r="G315" s="392">
        <v>1</v>
      </c>
      <c r="H315" s="405"/>
      <c r="I315" s="405"/>
      <c r="J315" s="405"/>
    </row>
    <row r="316" spans="1:10">
      <c r="A316" s="118"/>
      <c r="B316" s="119"/>
      <c r="C316" s="120"/>
      <c r="D316" s="115">
        <v>20200010702</v>
      </c>
      <c r="E316" s="116" t="s">
        <v>257</v>
      </c>
      <c r="F316" s="358" t="s">
        <v>235</v>
      </c>
      <c r="G316" s="392">
        <v>1</v>
      </c>
      <c r="H316" s="405"/>
      <c r="I316" s="405"/>
      <c r="J316" s="405"/>
    </row>
    <row r="317" spans="1:10">
      <c r="A317" s="118"/>
      <c r="B317" s="119"/>
      <c r="C317" s="120"/>
      <c r="D317" s="115">
        <v>21100010702</v>
      </c>
      <c r="E317" s="116" t="s">
        <v>257</v>
      </c>
      <c r="F317" s="358" t="s">
        <v>258</v>
      </c>
      <c r="G317" s="392">
        <v>1</v>
      </c>
      <c r="H317" s="405"/>
      <c r="I317" s="405"/>
      <c r="J317" s="405"/>
    </row>
    <row r="318" spans="1:10" ht="28">
      <c r="A318" s="118"/>
      <c r="B318" s="119"/>
      <c r="C318" s="120"/>
      <c r="D318" s="115">
        <v>50600115601</v>
      </c>
      <c r="E318" s="116" t="s">
        <v>259</v>
      </c>
      <c r="F318" s="358" t="s">
        <v>260</v>
      </c>
      <c r="G318" s="392">
        <v>1</v>
      </c>
      <c r="H318" s="405"/>
      <c r="I318" s="405"/>
      <c r="J318" s="405"/>
    </row>
    <row r="319" spans="1:10" ht="28">
      <c r="A319" s="118"/>
      <c r="B319" s="119"/>
      <c r="C319" s="120"/>
      <c r="D319" s="115">
        <v>50600115601</v>
      </c>
      <c r="E319" s="116" t="s">
        <v>261</v>
      </c>
      <c r="F319" s="358" t="s">
        <v>260</v>
      </c>
      <c r="G319" s="392">
        <v>1</v>
      </c>
      <c r="H319" s="405"/>
      <c r="I319" s="405"/>
      <c r="J319" s="405"/>
    </row>
    <row r="320" spans="1:10">
      <c r="A320" s="118"/>
      <c r="B320" s="119"/>
      <c r="C320" s="120"/>
      <c r="D320" s="115">
        <v>71400119917</v>
      </c>
      <c r="E320" s="116" t="s">
        <v>159</v>
      </c>
      <c r="F320" s="358" t="s">
        <v>264</v>
      </c>
      <c r="G320" s="392">
        <v>1</v>
      </c>
      <c r="H320" s="405"/>
      <c r="I320" s="405"/>
      <c r="J320" s="405"/>
    </row>
    <row r="321" spans="1:10">
      <c r="A321" s="366"/>
      <c r="B321" s="119"/>
      <c r="C321" s="120"/>
      <c r="D321" s="115">
        <v>20400156801</v>
      </c>
      <c r="E321" s="116" t="s">
        <v>265</v>
      </c>
      <c r="F321" s="358" t="s">
        <v>246</v>
      </c>
      <c r="G321" s="392">
        <v>1</v>
      </c>
      <c r="H321" s="405"/>
      <c r="I321" s="405"/>
      <c r="J321" s="405"/>
    </row>
    <row r="322" spans="1:10">
      <c r="A322" s="366"/>
      <c r="B322" s="119"/>
      <c r="C322" s="120"/>
      <c r="D322" s="115">
        <v>21100150901</v>
      </c>
      <c r="E322" s="116" t="s">
        <v>188</v>
      </c>
      <c r="F322" s="358" t="s">
        <v>214</v>
      </c>
      <c r="G322" s="392">
        <v>1</v>
      </c>
      <c r="H322" s="405"/>
      <c r="I322" s="405"/>
      <c r="J322" s="405"/>
    </row>
    <row r="323" spans="1:10">
      <c r="A323" s="366"/>
      <c r="B323" s="119"/>
      <c r="C323" s="120"/>
      <c r="D323" s="115"/>
      <c r="E323" s="116" t="s">
        <v>216</v>
      </c>
      <c r="F323" s="358" t="s">
        <v>298</v>
      </c>
      <c r="G323" s="392"/>
      <c r="H323" s="405"/>
      <c r="I323" s="405"/>
      <c r="J323" s="405"/>
    </row>
    <row r="324" spans="1:10">
      <c r="A324" s="366"/>
      <c r="B324" s="119"/>
      <c r="C324" s="120"/>
      <c r="D324" s="115"/>
      <c r="E324" s="116" t="s">
        <v>387</v>
      </c>
      <c r="F324" s="358" t="s">
        <v>388</v>
      </c>
      <c r="G324" s="392">
        <v>2</v>
      </c>
      <c r="H324" s="405"/>
      <c r="I324" s="405"/>
      <c r="J324" s="405"/>
    </row>
    <row r="325" spans="1:10">
      <c r="A325" s="118"/>
      <c r="B325" s="119"/>
      <c r="C325" s="120"/>
      <c r="D325" s="115"/>
      <c r="E325" s="116" t="s">
        <v>387</v>
      </c>
      <c r="F325" s="358" t="s">
        <v>298</v>
      </c>
      <c r="G325" s="392">
        <v>2</v>
      </c>
      <c r="H325" s="405"/>
      <c r="I325" s="405"/>
      <c r="J325" s="405"/>
    </row>
    <row r="326" spans="1:10">
      <c r="A326" s="118"/>
      <c r="B326" s="119"/>
      <c r="C326" s="120"/>
      <c r="D326" s="115"/>
      <c r="E326" s="116" t="s">
        <v>389</v>
      </c>
      <c r="F326" s="358" t="s">
        <v>388</v>
      </c>
      <c r="G326" s="392">
        <v>2</v>
      </c>
      <c r="H326" s="405"/>
      <c r="I326" s="405"/>
      <c r="J326" s="405"/>
    </row>
    <row r="327" spans="1:10">
      <c r="A327" s="118"/>
      <c r="B327" s="119"/>
      <c r="C327" s="120"/>
      <c r="D327" s="115"/>
      <c r="E327" s="116" t="s">
        <v>389</v>
      </c>
      <c r="F327" s="358" t="s">
        <v>298</v>
      </c>
      <c r="G327" s="392">
        <v>2</v>
      </c>
      <c r="H327" s="405"/>
      <c r="I327" s="405"/>
      <c r="J327" s="405"/>
    </row>
    <row r="328" spans="1:10">
      <c r="A328" s="118"/>
      <c r="B328" s="373"/>
      <c r="C328" s="120"/>
      <c r="D328" s="115"/>
      <c r="E328" s="116" t="s">
        <v>390</v>
      </c>
      <c r="F328" s="358" t="s">
        <v>157</v>
      </c>
      <c r="G328" s="392">
        <v>2</v>
      </c>
      <c r="H328" s="405"/>
      <c r="I328" s="405"/>
      <c r="J328" s="405"/>
    </row>
    <row r="329" spans="1:10">
      <c r="A329" s="118"/>
      <c r="B329" s="373"/>
      <c r="C329" s="120"/>
      <c r="D329" s="115"/>
      <c r="E329" s="116" t="s">
        <v>391</v>
      </c>
      <c r="F329" s="358" t="s">
        <v>157</v>
      </c>
      <c r="G329" s="392">
        <v>2</v>
      </c>
      <c r="H329" s="405"/>
      <c r="I329" s="405"/>
      <c r="J329" s="405"/>
    </row>
    <row r="330" spans="1:10" ht="28">
      <c r="A330" s="118"/>
      <c r="B330" s="373"/>
      <c r="C330" s="120"/>
      <c r="D330" s="115"/>
      <c r="E330" s="116" t="s">
        <v>392</v>
      </c>
      <c r="F330" s="358" t="s">
        <v>260</v>
      </c>
      <c r="G330" s="392">
        <v>2</v>
      </c>
      <c r="H330" s="405"/>
      <c r="I330" s="405"/>
      <c r="J330" s="405"/>
    </row>
    <row r="331" spans="1:10" ht="28">
      <c r="A331" s="366"/>
      <c r="B331" s="373"/>
      <c r="C331" s="120"/>
      <c r="D331" s="115"/>
      <c r="E331" s="116" t="s">
        <v>460</v>
      </c>
      <c r="F331" s="358" t="s">
        <v>386</v>
      </c>
      <c r="G331" s="392">
        <v>2</v>
      </c>
      <c r="H331" s="405"/>
      <c r="I331" s="405"/>
      <c r="J331" s="405"/>
    </row>
    <row r="332" spans="1:10" ht="28">
      <c r="A332" s="118"/>
      <c r="B332" s="373"/>
      <c r="C332" s="120"/>
      <c r="D332" s="115"/>
      <c r="E332" s="116" t="s">
        <v>461</v>
      </c>
      <c r="F332" s="358" t="s">
        <v>386</v>
      </c>
      <c r="G332" s="392">
        <v>2</v>
      </c>
      <c r="H332" s="405"/>
      <c r="I332" s="405"/>
      <c r="J332" s="405"/>
    </row>
    <row r="333" spans="1:10">
      <c r="A333" s="366"/>
      <c r="B333" s="373"/>
      <c r="C333" s="120"/>
      <c r="D333" s="115"/>
      <c r="E333" s="116" t="s">
        <v>159</v>
      </c>
      <c r="F333" s="358" t="s">
        <v>475</v>
      </c>
      <c r="G333" s="392">
        <v>2</v>
      </c>
      <c r="H333" s="405"/>
      <c r="I333" s="405"/>
      <c r="J333" s="405"/>
    </row>
    <row r="334" spans="1:10">
      <c r="A334" s="366"/>
      <c r="B334" s="373"/>
      <c r="C334" s="120"/>
      <c r="D334" s="115"/>
      <c r="E334" s="116" t="s">
        <v>159</v>
      </c>
      <c r="F334" s="358" t="s">
        <v>421</v>
      </c>
      <c r="G334" s="392">
        <v>2</v>
      </c>
      <c r="H334" s="405"/>
      <c r="I334" s="405"/>
      <c r="J334" s="405"/>
    </row>
    <row r="335" spans="1:10">
      <c r="A335" s="118"/>
      <c r="B335" s="119"/>
      <c r="C335" s="120"/>
      <c r="D335" s="115"/>
      <c r="E335" s="116" t="s">
        <v>375</v>
      </c>
      <c r="F335" s="358" t="s">
        <v>214</v>
      </c>
      <c r="G335" s="392">
        <v>1</v>
      </c>
      <c r="H335" s="405"/>
      <c r="I335" s="405"/>
      <c r="J335" s="405"/>
    </row>
    <row r="336" spans="1:10">
      <c r="A336" s="217">
        <v>21</v>
      </c>
      <c r="B336" s="123" t="s">
        <v>82</v>
      </c>
      <c r="C336" s="124" t="s">
        <v>114</v>
      </c>
      <c r="D336" s="115">
        <v>20200010701</v>
      </c>
      <c r="E336" s="116" t="s">
        <v>257</v>
      </c>
      <c r="F336" s="358" t="s">
        <v>200</v>
      </c>
      <c r="G336" s="362">
        <v>1</v>
      </c>
      <c r="H336" s="405"/>
      <c r="I336" s="405"/>
      <c r="J336" s="405"/>
    </row>
    <row r="337" spans="1:10">
      <c r="A337" s="118"/>
      <c r="B337" s="119"/>
      <c r="C337" s="120"/>
      <c r="D337" s="115">
        <v>20400156701</v>
      </c>
      <c r="E337" s="116" t="s">
        <v>305</v>
      </c>
      <c r="F337" s="358" t="s">
        <v>246</v>
      </c>
      <c r="G337" s="362">
        <v>1</v>
      </c>
      <c r="H337" s="405"/>
      <c r="I337" s="405"/>
      <c r="J337" s="405"/>
    </row>
    <row r="338" spans="1:10">
      <c r="A338" s="118"/>
      <c r="B338" s="119"/>
      <c r="C338" s="120"/>
      <c r="D338" s="115">
        <v>21100110901</v>
      </c>
      <c r="E338" s="116" t="s">
        <v>306</v>
      </c>
      <c r="F338" s="358" t="s">
        <v>258</v>
      </c>
      <c r="G338" s="362">
        <v>1</v>
      </c>
      <c r="H338" s="405"/>
      <c r="I338" s="405"/>
      <c r="J338" s="405"/>
    </row>
    <row r="339" spans="1:10">
      <c r="A339" s="118"/>
      <c r="B339" s="119"/>
      <c r="C339" s="120"/>
      <c r="D339" s="115">
        <v>21100148301</v>
      </c>
      <c r="E339" s="115" t="s">
        <v>188</v>
      </c>
      <c r="F339" s="393" t="s">
        <v>258</v>
      </c>
      <c r="G339" s="362">
        <v>1</v>
      </c>
      <c r="H339" s="405"/>
      <c r="I339" s="405"/>
      <c r="J339" s="405"/>
    </row>
    <row r="340" spans="1:10">
      <c r="A340" s="118"/>
      <c r="B340" s="119"/>
      <c r="C340" s="120"/>
      <c r="D340" s="115">
        <v>21100148401</v>
      </c>
      <c r="E340" s="115" t="s">
        <v>307</v>
      </c>
      <c r="F340" s="394" t="s">
        <v>258</v>
      </c>
      <c r="G340" s="362">
        <v>1</v>
      </c>
      <c r="H340" s="405"/>
      <c r="I340" s="405"/>
      <c r="J340" s="405"/>
    </row>
    <row r="341" spans="1:10">
      <c r="A341" s="118"/>
      <c r="B341" s="119"/>
      <c r="C341" s="120"/>
      <c r="D341" s="115">
        <v>21100149801</v>
      </c>
      <c r="E341" s="115" t="s">
        <v>308</v>
      </c>
      <c r="F341" s="394" t="s">
        <v>167</v>
      </c>
      <c r="G341" s="362">
        <v>1</v>
      </c>
      <c r="H341" s="405"/>
      <c r="I341" s="405"/>
      <c r="J341" s="405"/>
    </row>
    <row r="342" spans="1:10">
      <c r="A342" s="118"/>
      <c r="B342" s="119"/>
      <c r="C342" s="120"/>
      <c r="D342" s="115">
        <v>21100149802</v>
      </c>
      <c r="E342" s="115" t="s">
        <v>308</v>
      </c>
      <c r="F342" s="394" t="s">
        <v>168</v>
      </c>
      <c r="G342" s="362">
        <v>1</v>
      </c>
      <c r="H342" s="405"/>
      <c r="I342" s="405"/>
      <c r="J342" s="405"/>
    </row>
    <row r="343" spans="1:10">
      <c r="A343" s="118"/>
      <c r="B343" s="119"/>
      <c r="C343" s="120"/>
      <c r="D343" s="115">
        <v>21100150601</v>
      </c>
      <c r="E343" s="115" t="s">
        <v>307</v>
      </c>
      <c r="F343" s="394" t="s">
        <v>214</v>
      </c>
      <c r="G343" s="362">
        <v>1</v>
      </c>
      <c r="H343" s="405"/>
      <c r="I343" s="405"/>
      <c r="J343" s="405"/>
    </row>
    <row r="344" spans="1:10">
      <c r="A344" s="118"/>
      <c r="B344" s="119"/>
      <c r="C344" s="120"/>
      <c r="D344" s="115">
        <v>41000092801</v>
      </c>
      <c r="E344" s="115" t="s">
        <v>257</v>
      </c>
      <c r="F344" s="394" t="s">
        <v>157</v>
      </c>
      <c r="G344" s="362">
        <v>1</v>
      </c>
      <c r="H344" s="405"/>
      <c r="I344" s="405"/>
      <c r="J344" s="405"/>
    </row>
    <row r="345" spans="1:10">
      <c r="A345" s="118"/>
      <c r="B345" s="119"/>
      <c r="C345" s="120"/>
      <c r="D345" s="115" t="s">
        <v>309</v>
      </c>
      <c r="E345" s="115" t="s">
        <v>310</v>
      </c>
      <c r="F345" s="394" t="s">
        <v>214</v>
      </c>
      <c r="G345" s="362">
        <v>1</v>
      </c>
      <c r="H345" s="405"/>
      <c r="I345" s="405"/>
      <c r="J345" s="405"/>
    </row>
    <row r="346" spans="1:10">
      <c r="A346" s="366"/>
      <c r="B346" s="119"/>
      <c r="C346" s="120"/>
      <c r="D346" s="115">
        <v>20400156901</v>
      </c>
      <c r="E346" s="115" t="s">
        <v>188</v>
      </c>
      <c r="F346" s="393" t="s">
        <v>246</v>
      </c>
      <c r="G346" s="362">
        <v>1</v>
      </c>
      <c r="H346" s="405"/>
      <c r="I346" s="405"/>
      <c r="J346" s="405"/>
    </row>
    <row r="347" spans="1:10">
      <c r="A347" s="366"/>
      <c r="B347" s="119"/>
      <c r="C347" s="120"/>
      <c r="D347" s="115">
        <v>20400138501</v>
      </c>
      <c r="E347" s="115" t="s">
        <v>311</v>
      </c>
      <c r="F347" s="394" t="s">
        <v>161</v>
      </c>
      <c r="G347" s="362">
        <v>1</v>
      </c>
      <c r="H347" s="405"/>
      <c r="I347" s="405"/>
      <c r="J347" s="405"/>
    </row>
    <row r="348" spans="1:10">
      <c r="A348" s="366"/>
      <c r="B348" s="119"/>
      <c r="C348" s="120"/>
      <c r="D348" s="115" t="s">
        <v>527</v>
      </c>
      <c r="E348" s="115" t="s">
        <v>528</v>
      </c>
      <c r="F348" s="394" t="s">
        <v>529</v>
      </c>
      <c r="G348" s="362">
        <v>1</v>
      </c>
      <c r="H348" s="405"/>
      <c r="I348" s="405"/>
      <c r="J348" s="405"/>
    </row>
    <row r="349" spans="1:10">
      <c r="A349" s="366"/>
      <c r="B349" s="119"/>
      <c r="C349" s="120"/>
      <c r="D349" s="115" t="s">
        <v>530</v>
      </c>
      <c r="E349" s="115" t="s">
        <v>531</v>
      </c>
      <c r="F349" s="394" t="s">
        <v>529</v>
      </c>
      <c r="G349" s="362">
        <v>1</v>
      </c>
      <c r="H349" s="405"/>
      <c r="I349" s="405"/>
      <c r="J349" s="405"/>
    </row>
    <row r="350" spans="1:10">
      <c r="A350" s="366"/>
      <c r="B350" s="119"/>
      <c r="C350" s="120"/>
      <c r="D350" s="115">
        <v>21100148401</v>
      </c>
      <c r="E350" s="115" t="s">
        <v>307</v>
      </c>
      <c r="F350" s="394" t="s">
        <v>167</v>
      </c>
      <c r="G350" s="362">
        <v>2</v>
      </c>
      <c r="H350" s="405"/>
      <c r="I350" s="405"/>
      <c r="J350" s="405"/>
    </row>
    <row r="351" spans="1:10">
      <c r="A351" s="366"/>
      <c r="B351" s="119"/>
      <c r="C351" s="120"/>
      <c r="D351" s="115">
        <v>21100148401</v>
      </c>
      <c r="E351" s="115" t="s">
        <v>532</v>
      </c>
      <c r="F351" s="394" t="s">
        <v>167</v>
      </c>
      <c r="G351" s="362">
        <v>2</v>
      </c>
      <c r="H351" s="405"/>
      <c r="I351" s="405"/>
      <c r="J351" s="405"/>
    </row>
    <row r="352" spans="1:10">
      <c r="A352" s="366"/>
      <c r="B352" s="119"/>
      <c r="C352" s="120"/>
      <c r="D352" s="115">
        <v>21100148401</v>
      </c>
      <c r="E352" s="115" t="s">
        <v>533</v>
      </c>
      <c r="F352" s="394" t="s">
        <v>167</v>
      </c>
      <c r="G352" s="362">
        <v>2</v>
      </c>
      <c r="H352" s="405"/>
      <c r="I352" s="405"/>
      <c r="J352" s="405"/>
    </row>
    <row r="353" spans="1:10">
      <c r="A353" s="366"/>
      <c r="B353" s="119"/>
      <c r="C353" s="120"/>
      <c r="D353" s="115">
        <v>21100148601</v>
      </c>
      <c r="E353" s="115" t="s">
        <v>265</v>
      </c>
      <c r="F353" s="394" t="s">
        <v>258</v>
      </c>
      <c r="G353" s="362">
        <v>2</v>
      </c>
      <c r="H353" s="405"/>
      <c r="I353" s="405"/>
      <c r="J353" s="405"/>
    </row>
    <row r="354" spans="1:10">
      <c r="A354" s="366"/>
      <c r="B354" s="119"/>
      <c r="C354" s="120"/>
      <c r="D354" s="115">
        <v>21100150301</v>
      </c>
      <c r="E354" s="115" t="s">
        <v>398</v>
      </c>
      <c r="F354" s="394" t="s">
        <v>167</v>
      </c>
      <c r="G354" s="362">
        <v>2</v>
      </c>
      <c r="H354" s="405"/>
      <c r="I354" s="405"/>
      <c r="J354" s="405"/>
    </row>
    <row r="355" spans="1:10">
      <c r="A355" s="366"/>
      <c r="B355" s="119"/>
      <c r="C355" s="120"/>
      <c r="D355" s="115">
        <v>21100150301</v>
      </c>
      <c r="E355" s="115" t="s">
        <v>534</v>
      </c>
      <c r="F355" s="394" t="s">
        <v>167</v>
      </c>
      <c r="G355" s="362">
        <v>2</v>
      </c>
      <c r="H355" s="405"/>
      <c r="I355" s="405"/>
      <c r="J355" s="405"/>
    </row>
    <row r="356" spans="1:10">
      <c r="A356" s="366"/>
      <c r="B356" s="119"/>
      <c r="C356" s="120"/>
      <c r="D356" s="115">
        <v>21100150301</v>
      </c>
      <c r="E356" s="115" t="s">
        <v>535</v>
      </c>
      <c r="F356" s="394" t="s">
        <v>167</v>
      </c>
      <c r="G356" s="362">
        <v>2</v>
      </c>
      <c r="H356" s="405"/>
      <c r="I356" s="405"/>
      <c r="J356" s="405"/>
    </row>
    <row r="357" spans="1:10">
      <c r="A357" s="366"/>
      <c r="B357" s="119"/>
      <c r="C357" s="120"/>
      <c r="D357" s="115">
        <v>21100150501</v>
      </c>
      <c r="E357" s="116" t="s">
        <v>375</v>
      </c>
      <c r="F357" s="395" t="s">
        <v>167</v>
      </c>
      <c r="G357" s="396">
        <v>2</v>
      </c>
      <c r="H357" s="405"/>
      <c r="I357" s="405"/>
      <c r="J357" s="405"/>
    </row>
    <row r="358" spans="1:10">
      <c r="A358" s="366"/>
      <c r="B358" s="119"/>
      <c r="C358" s="120"/>
      <c r="D358" s="115">
        <v>21100151201</v>
      </c>
      <c r="E358" s="115" t="s">
        <v>305</v>
      </c>
      <c r="F358" s="394" t="s">
        <v>214</v>
      </c>
      <c r="G358" s="362">
        <v>2</v>
      </c>
      <c r="H358" s="405"/>
      <c r="I358" s="405"/>
      <c r="J358" s="405"/>
    </row>
    <row r="359" spans="1:10">
      <c r="A359" s="366"/>
      <c r="B359" s="119"/>
      <c r="C359" s="120"/>
      <c r="D359" s="115">
        <v>21100151301</v>
      </c>
      <c r="E359" s="115" t="s">
        <v>394</v>
      </c>
      <c r="F359" s="394" t="s">
        <v>214</v>
      </c>
      <c r="G359" s="362">
        <v>2</v>
      </c>
      <c r="H359" s="405"/>
      <c r="I359" s="405"/>
      <c r="J359" s="405"/>
    </row>
    <row r="360" spans="1:10">
      <c r="A360" s="366"/>
      <c r="B360" s="119"/>
      <c r="C360" s="120"/>
      <c r="D360" s="115">
        <v>41000126301</v>
      </c>
      <c r="E360" s="115" t="s">
        <v>275</v>
      </c>
      <c r="F360" s="394" t="s">
        <v>157</v>
      </c>
      <c r="G360" s="362">
        <v>2</v>
      </c>
      <c r="H360" s="405"/>
      <c r="I360" s="405"/>
      <c r="J360" s="405"/>
    </row>
    <row r="361" spans="1:10">
      <c r="A361" s="366"/>
      <c r="B361" s="119"/>
      <c r="C361" s="120"/>
      <c r="D361" s="115">
        <v>71400175201</v>
      </c>
      <c r="E361" s="115" t="s">
        <v>307</v>
      </c>
      <c r="F361" s="394" t="s">
        <v>240</v>
      </c>
      <c r="G361" s="362">
        <v>2</v>
      </c>
      <c r="H361" s="405"/>
      <c r="I361" s="405"/>
      <c r="J361" s="405"/>
    </row>
    <row r="362" spans="1:10">
      <c r="A362" s="366"/>
      <c r="B362" s="119"/>
      <c r="C362" s="120"/>
      <c r="D362" s="115">
        <v>71400175201</v>
      </c>
      <c r="E362" s="115" t="s">
        <v>532</v>
      </c>
      <c r="F362" s="394" t="s">
        <v>240</v>
      </c>
      <c r="G362" s="362">
        <v>2</v>
      </c>
      <c r="H362" s="405"/>
      <c r="I362" s="405"/>
      <c r="J362" s="405"/>
    </row>
    <row r="363" spans="1:10">
      <c r="A363" s="366"/>
      <c r="B363" s="119"/>
      <c r="C363" s="120"/>
      <c r="D363" s="115">
        <v>71400175201</v>
      </c>
      <c r="E363" s="115" t="s">
        <v>533</v>
      </c>
      <c r="F363" s="394" t="s">
        <v>240</v>
      </c>
      <c r="G363" s="362">
        <v>2</v>
      </c>
      <c r="H363" s="405"/>
      <c r="I363" s="405"/>
      <c r="J363" s="405"/>
    </row>
    <row r="364" spans="1:10">
      <c r="A364" s="366"/>
      <c r="B364" s="119"/>
      <c r="C364" s="120"/>
      <c r="D364" s="115">
        <v>71400176301</v>
      </c>
      <c r="E364" s="115" t="s">
        <v>332</v>
      </c>
      <c r="F364" s="394" t="s">
        <v>241</v>
      </c>
      <c r="G364" s="362">
        <v>2</v>
      </c>
      <c r="H364" s="405"/>
      <c r="I364" s="405"/>
      <c r="J364" s="405"/>
    </row>
    <row r="365" spans="1:10">
      <c r="A365" s="366"/>
      <c r="B365" s="119"/>
      <c r="C365" s="120"/>
      <c r="D365" s="115" t="s">
        <v>309</v>
      </c>
      <c r="E365" s="115" t="s">
        <v>216</v>
      </c>
      <c r="F365" s="394" t="s">
        <v>214</v>
      </c>
      <c r="G365" s="362">
        <v>2</v>
      </c>
      <c r="H365" s="405"/>
      <c r="I365" s="405"/>
      <c r="J365" s="405"/>
    </row>
    <row r="366" spans="1:10">
      <c r="A366" s="366"/>
      <c r="B366" s="119"/>
      <c r="C366" s="120"/>
      <c r="D366" s="115">
        <v>21100119923</v>
      </c>
      <c r="E366" s="115" t="s">
        <v>159</v>
      </c>
      <c r="F366" s="394" t="s">
        <v>536</v>
      </c>
      <c r="G366" s="362">
        <v>2</v>
      </c>
      <c r="H366" s="405"/>
      <c r="I366" s="405"/>
      <c r="J366" s="405"/>
    </row>
    <row r="367" spans="1:10">
      <c r="A367" s="366"/>
      <c r="B367" s="119"/>
      <c r="C367" s="120"/>
      <c r="D367" s="115">
        <v>21100119923</v>
      </c>
      <c r="E367" s="115" t="s">
        <v>537</v>
      </c>
      <c r="F367" s="394" t="s">
        <v>536</v>
      </c>
      <c r="G367" s="362">
        <v>2</v>
      </c>
      <c r="H367" s="405"/>
      <c r="I367" s="405"/>
      <c r="J367" s="405"/>
    </row>
    <row r="368" spans="1:10">
      <c r="A368" s="366"/>
      <c r="B368" s="119"/>
      <c r="C368" s="120"/>
      <c r="D368" s="115">
        <v>21100119923</v>
      </c>
      <c r="E368" s="115" t="s">
        <v>538</v>
      </c>
      <c r="F368" s="394" t="s">
        <v>536</v>
      </c>
      <c r="G368" s="362">
        <v>2</v>
      </c>
      <c r="H368" s="405"/>
      <c r="I368" s="405"/>
      <c r="J368" s="405"/>
    </row>
    <row r="369" spans="1:10">
      <c r="A369" s="366"/>
      <c r="B369" s="119"/>
      <c r="C369" s="120"/>
      <c r="D369" s="115">
        <v>21100119905</v>
      </c>
      <c r="E369" s="115" t="s">
        <v>538</v>
      </c>
      <c r="F369" s="394" t="s">
        <v>539</v>
      </c>
      <c r="G369" s="362">
        <v>2</v>
      </c>
      <c r="H369" s="405"/>
      <c r="I369" s="405"/>
      <c r="J369" s="405"/>
    </row>
    <row r="370" spans="1:10">
      <c r="A370" s="118"/>
      <c r="B370" s="119"/>
      <c r="C370" s="120"/>
      <c r="D370" s="115">
        <v>21100094501</v>
      </c>
      <c r="E370" s="115" t="s">
        <v>277</v>
      </c>
      <c r="F370" s="394" t="s">
        <v>144</v>
      </c>
      <c r="G370" s="362">
        <v>2</v>
      </c>
      <c r="H370" s="405"/>
      <c r="I370" s="405"/>
      <c r="J370" s="405"/>
    </row>
    <row r="371" spans="1:10">
      <c r="A371" s="118"/>
      <c r="B371" s="119"/>
      <c r="C371" s="120"/>
      <c r="D371" s="115">
        <v>21100094502</v>
      </c>
      <c r="E371" s="115" t="s">
        <v>277</v>
      </c>
      <c r="F371" s="394" t="s">
        <v>230</v>
      </c>
      <c r="G371" s="362">
        <v>2</v>
      </c>
      <c r="H371" s="405"/>
      <c r="I371" s="405"/>
      <c r="J371" s="405"/>
    </row>
    <row r="372" spans="1:10" ht="28">
      <c r="A372" s="217">
        <v>22</v>
      </c>
      <c r="B372" s="123" t="s">
        <v>115</v>
      </c>
      <c r="C372" s="124" t="s">
        <v>116</v>
      </c>
      <c r="D372" s="115">
        <v>21100012203</v>
      </c>
      <c r="E372" s="116" t="s">
        <v>174</v>
      </c>
      <c r="F372" s="358" t="s">
        <v>317</v>
      </c>
      <c r="G372" s="360">
        <v>1</v>
      </c>
      <c r="H372" s="405"/>
      <c r="I372" s="405"/>
      <c r="J372" s="405"/>
    </row>
    <row r="373" spans="1:10" ht="28">
      <c r="A373" s="118"/>
      <c r="B373" s="119"/>
      <c r="C373" s="120"/>
      <c r="D373" s="115">
        <v>21100012203</v>
      </c>
      <c r="E373" s="116" t="s">
        <v>174</v>
      </c>
      <c r="F373" s="358" t="s">
        <v>317</v>
      </c>
      <c r="G373" s="360">
        <v>1</v>
      </c>
      <c r="H373" s="405"/>
      <c r="I373" s="405"/>
      <c r="J373" s="405"/>
    </row>
    <row r="374" spans="1:10" ht="28">
      <c r="A374" s="118"/>
      <c r="B374" s="119"/>
      <c r="C374" s="120"/>
      <c r="D374" s="115">
        <v>21100012203</v>
      </c>
      <c r="E374" s="116" t="s">
        <v>174</v>
      </c>
      <c r="F374" s="358" t="s">
        <v>317</v>
      </c>
      <c r="G374" s="360">
        <v>1</v>
      </c>
      <c r="H374" s="405"/>
      <c r="I374" s="405"/>
      <c r="J374" s="405"/>
    </row>
    <row r="375" spans="1:10">
      <c r="A375" s="118"/>
      <c r="B375" s="119"/>
      <c r="C375" s="120"/>
      <c r="D375" s="115">
        <v>71400135503</v>
      </c>
      <c r="E375" s="116" t="s">
        <v>174</v>
      </c>
      <c r="F375" s="358" t="s">
        <v>318</v>
      </c>
      <c r="G375" s="360">
        <v>1</v>
      </c>
      <c r="H375" s="405"/>
      <c r="I375" s="405"/>
      <c r="J375" s="405"/>
    </row>
    <row r="376" spans="1:10">
      <c r="A376" s="118"/>
      <c r="B376" s="119"/>
      <c r="C376" s="120"/>
      <c r="D376" s="115">
        <v>71400135503</v>
      </c>
      <c r="E376" s="116" t="s">
        <v>174</v>
      </c>
      <c r="F376" s="358" t="s">
        <v>318</v>
      </c>
      <c r="G376" s="360">
        <v>1</v>
      </c>
      <c r="H376" s="405"/>
      <c r="I376" s="405"/>
      <c r="J376" s="405"/>
    </row>
    <row r="377" spans="1:10">
      <c r="A377" s="118"/>
      <c r="B377" s="373"/>
      <c r="C377" s="120"/>
      <c r="D377" s="115">
        <v>71400135503</v>
      </c>
      <c r="E377" s="116" t="s">
        <v>174</v>
      </c>
      <c r="F377" s="358" t="s">
        <v>318</v>
      </c>
      <c r="G377" s="360">
        <v>1</v>
      </c>
      <c r="H377" s="405"/>
      <c r="I377" s="405"/>
      <c r="J377" s="405"/>
    </row>
    <row r="378" spans="1:10">
      <c r="A378" s="118"/>
      <c r="B378" s="119"/>
      <c r="C378" s="120"/>
      <c r="D378" s="115">
        <v>71400135501</v>
      </c>
      <c r="E378" s="116" t="s">
        <v>174</v>
      </c>
      <c r="F378" s="358" t="s">
        <v>319</v>
      </c>
      <c r="G378" s="360">
        <v>1</v>
      </c>
      <c r="H378" s="405"/>
      <c r="I378" s="405"/>
      <c r="J378" s="405"/>
    </row>
    <row r="379" spans="1:10">
      <c r="A379" s="118"/>
      <c r="B379" s="119"/>
      <c r="C379" s="120"/>
      <c r="D379" s="115">
        <v>71400135501</v>
      </c>
      <c r="E379" s="116" t="s">
        <v>174</v>
      </c>
      <c r="F379" s="358" t="s">
        <v>319</v>
      </c>
      <c r="G379" s="360">
        <v>1</v>
      </c>
      <c r="H379" s="405"/>
      <c r="I379" s="405"/>
      <c r="J379" s="405"/>
    </row>
    <row r="380" spans="1:10">
      <c r="A380" s="118"/>
      <c r="B380" s="119"/>
      <c r="C380" s="120"/>
      <c r="D380" s="115">
        <v>71400135501</v>
      </c>
      <c r="E380" s="116" t="s">
        <v>174</v>
      </c>
      <c r="F380" s="358" t="s">
        <v>319</v>
      </c>
      <c r="G380" s="360">
        <v>1</v>
      </c>
      <c r="H380" s="405"/>
      <c r="I380" s="405"/>
      <c r="J380" s="405"/>
    </row>
    <row r="381" spans="1:10" ht="28">
      <c r="A381" s="366"/>
      <c r="B381" s="119"/>
      <c r="C381" s="120"/>
      <c r="D381" s="115">
        <v>21100138701</v>
      </c>
      <c r="E381" s="116" t="s">
        <v>320</v>
      </c>
      <c r="F381" s="358" t="s">
        <v>321</v>
      </c>
      <c r="G381" s="360">
        <v>1</v>
      </c>
      <c r="H381" s="405"/>
      <c r="I381" s="405"/>
      <c r="J381" s="405"/>
    </row>
    <row r="382" spans="1:10" ht="28">
      <c r="A382" s="366"/>
      <c r="B382" s="119"/>
      <c r="C382" s="120"/>
      <c r="D382" s="115">
        <v>21100150001</v>
      </c>
      <c r="E382" s="116" t="s">
        <v>338</v>
      </c>
      <c r="F382" s="358" t="s">
        <v>322</v>
      </c>
      <c r="G382" s="360">
        <v>1</v>
      </c>
      <c r="H382" s="405"/>
      <c r="I382" s="405"/>
      <c r="J382" s="405"/>
    </row>
    <row r="383" spans="1:10" ht="28">
      <c r="A383" s="366"/>
      <c r="B383" s="119"/>
      <c r="C383" s="120"/>
      <c r="D383" s="115">
        <v>21100150002</v>
      </c>
      <c r="E383" s="116" t="s">
        <v>338</v>
      </c>
      <c r="F383" s="358" t="s">
        <v>323</v>
      </c>
      <c r="G383" s="360">
        <v>1</v>
      </c>
      <c r="H383" s="405"/>
      <c r="I383" s="405"/>
      <c r="J383" s="405"/>
    </row>
    <row r="384" spans="1:10">
      <c r="A384" s="118"/>
      <c r="B384" s="119"/>
      <c r="C384" s="120"/>
      <c r="D384" s="115">
        <v>41000010801</v>
      </c>
      <c r="E384" s="116" t="s">
        <v>338</v>
      </c>
      <c r="F384" s="358" t="s">
        <v>324</v>
      </c>
      <c r="G384" s="360">
        <v>1</v>
      </c>
      <c r="H384" s="405"/>
      <c r="I384" s="405"/>
      <c r="J384" s="405"/>
    </row>
    <row r="385" spans="1:10" ht="28">
      <c r="A385" s="118"/>
      <c r="B385" s="119"/>
      <c r="C385" s="120"/>
      <c r="D385" s="115">
        <v>21100149901</v>
      </c>
      <c r="E385" s="116" t="s">
        <v>325</v>
      </c>
      <c r="F385" s="358" t="s">
        <v>322</v>
      </c>
      <c r="G385" s="360">
        <v>1</v>
      </c>
      <c r="H385" s="405"/>
      <c r="I385" s="405"/>
      <c r="J385" s="405"/>
    </row>
    <row r="386" spans="1:10" ht="28">
      <c r="A386" s="118"/>
      <c r="B386" s="119"/>
      <c r="C386" s="120"/>
      <c r="D386" s="115">
        <v>21100149902</v>
      </c>
      <c r="E386" s="116" t="s">
        <v>325</v>
      </c>
      <c r="F386" s="358" t="s">
        <v>323</v>
      </c>
      <c r="G386" s="362">
        <v>1</v>
      </c>
      <c r="H386" s="405"/>
      <c r="I386" s="405"/>
      <c r="J386" s="405"/>
    </row>
    <row r="387" spans="1:10" ht="28">
      <c r="A387" s="118"/>
      <c r="B387" s="119"/>
      <c r="C387" s="120"/>
      <c r="D387" s="115"/>
      <c r="E387" s="116" t="s">
        <v>326</v>
      </c>
      <c r="F387" s="358" t="s">
        <v>323</v>
      </c>
      <c r="G387" s="362"/>
      <c r="H387" s="405"/>
      <c r="I387" s="405"/>
      <c r="J387" s="405"/>
    </row>
    <row r="388" spans="1:10">
      <c r="A388" s="118"/>
      <c r="B388" s="119"/>
      <c r="C388" s="120"/>
      <c r="D388" s="115"/>
      <c r="E388" s="116" t="s">
        <v>320</v>
      </c>
      <c r="F388" s="358" t="s">
        <v>161</v>
      </c>
      <c r="G388" s="362">
        <v>1</v>
      </c>
      <c r="H388" s="405"/>
      <c r="I388" s="405"/>
      <c r="J388" s="405"/>
    </row>
    <row r="389" spans="1:10">
      <c r="A389" s="366"/>
      <c r="B389" s="119"/>
      <c r="C389" s="120"/>
      <c r="D389" s="115"/>
      <c r="E389" s="116" t="s">
        <v>320</v>
      </c>
      <c r="F389" s="358" t="s">
        <v>233</v>
      </c>
      <c r="G389" s="362">
        <v>1</v>
      </c>
      <c r="H389" s="405"/>
      <c r="I389" s="405"/>
      <c r="J389" s="405"/>
    </row>
    <row r="390" spans="1:10">
      <c r="A390" s="366"/>
      <c r="B390" s="119"/>
      <c r="C390" s="120"/>
      <c r="D390" s="115"/>
      <c r="E390" s="116" t="s">
        <v>462</v>
      </c>
      <c r="F390" s="358" t="s">
        <v>233</v>
      </c>
      <c r="G390" s="362">
        <v>1</v>
      </c>
      <c r="H390" s="405"/>
      <c r="I390" s="405"/>
      <c r="J390" s="405"/>
    </row>
    <row r="391" spans="1:10">
      <c r="A391" s="366"/>
      <c r="B391" s="119"/>
      <c r="C391" s="120"/>
      <c r="D391" s="115"/>
      <c r="E391" s="116" t="s">
        <v>463</v>
      </c>
      <c r="F391" s="358" t="s">
        <v>233</v>
      </c>
      <c r="G391" s="362">
        <v>1</v>
      </c>
      <c r="H391" s="405"/>
      <c r="I391" s="405"/>
      <c r="J391" s="405"/>
    </row>
    <row r="392" spans="1:10">
      <c r="A392" s="366"/>
      <c r="B392" s="119"/>
      <c r="C392" s="120"/>
      <c r="D392" s="115"/>
      <c r="E392" s="116" t="s">
        <v>397</v>
      </c>
      <c r="F392" s="358" t="s">
        <v>200</v>
      </c>
      <c r="G392" s="362">
        <v>2</v>
      </c>
      <c r="H392" s="405"/>
      <c r="I392" s="405"/>
      <c r="J392" s="405"/>
    </row>
    <row r="393" spans="1:10">
      <c r="A393" s="366"/>
      <c r="B393" s="119"/>
      <c r="C393" s="120"/>
      <c r="D393" s="115"/>
      <c r="E393" s="116" t="s">
        <v>397</v>
      </c>
      <c r="F393" s="358" t="s">
        <v>235</v>
      </c>
      <c r="G393" s="362">
        <v>2</v>
      </c>
      <c r="H393" s="405"/>
      <c r="I393" s="405"/>
      <c r="J393" s="405"/>
    </row>
    <row r="394" spans="1:10">
      <c r="A394" s="217">
        <v>23</v>
      </c>
      <c r="B394" s="123" t="s">
        <v>117</v>
      </c>
      <c r="C394" s="124" t="s">
        <v>118</v>
      </c>
      <c r="D394" s="115">
        <v>20200010</v>
      </c>
      <c r="E394" s="116" t="s">
        <v>275</v>
      </c>
      <c r="F394" s="358" t="s">
        <v>200</v>
      </c>
      <c r="G394" s="362">
        <v>1</v>
      </c>
      <c r="H394" s="405"/>
      <c r="I394" s="405"/>
      <c r="J394" s="405"/>
    </row>
    <row r="395" spans="1:10">
      <c r="A395" s="118"/>
      <c r="B395" s="119"/>
      <c r="C395" s="120"/>
      <c r="D395" s="115">
        <v>20200010</v>
      </c>
      <c r="E395" s="116" t="s">
        <v>275</v>
      </c>
      <c r="F395" s="358" t="s">
        <v>235</v>
      </c>
      <c r="G395" s="362">
        <v>1</v>
      </c>
      <c r="H395" s="405"/>
      <c r="I395" s="405"/>
      <c r="J395" s="405"/>
    </row>
    <row r="396" spans="1:10">
      <c r="A396" s="118"/>
      <c r="B396" s="119"/>
      <c r="C396" s="120"/>
      <c r="D396" s="115">
        <v>20200010601</v>
      </c>
      <c r="E396" s="116" t="s">
        <v>276</v>
      </c>
      <c r="F396" s="358" t="s">
        <v>195</v>
      </c>
      <c r="G396" s="362">
        <v>1</v>
      </c>
      <c r="H396" s="405"/>
      <c r="I396" s="405"/>
      <c r="J396" s="405"/>
    </row>
    <row r="397" spans="1:10">
      <c r="A397" s="366"/>
      <c r="B397" s="119"/>
      <c r="C397" s="120"/>
      <c r="D397" s="115">
        <v>20200010601</v>
      </c>
      <c r="E397" s="116" t="s">
        <v>464</v>
      </c>
      <c r="F397" s="358" t="s">
        <v>195</v>
      </c>
      <c r="G397" s="362">
        <v>1</v>
      </c>
      <c r="H397" s="405"/>
      <c r="I397" s="405"/>
      <c r="J397" s="405"/>
    </row>
    <row r="398" spans="1:10">
      <c r="A398" s="366"/>
      <c r="B398" s="119"/>
      <c r="C398" s="120"/>
      <c r="D398" s="115">
        <v>20200010601</v>
      </c>
      <c r="E398" s="116" t="s">
        <v>465</v>
      </c>
      <c r="F398" s="358" t="s">
        <v>195</v>
      </c>
      <c r="G398" s="362">
        <v>1</v>
      </c>
      <c r="H398" s="405"/>
      <c r="I398" s="405"/>
      <c r="J398" s="405"/>
    </row>
    <row r="399" spans="1:10">
      <c r="A399" s="118"/>
      <c r="B399" s="119"/>
      <c r="C399" s="120"/>
      <c r="D399" s="115">
        <v>21100094</v>
      </c>
      <c r="E399" s="116" t="s">
        <v>277</v>
      </c>
      <c r="F399" s="358" t="s">
        <v>278</v>
      </c>
      <c r="G399" s="362">
        <v>1</v>
      </c>
      <c r="H399" s="405"/>
      <c r="I399" s="405"/>
      <c r="J399" s="405"/>
    </row>
    <row r="400" spans="1:10">
      <c r="A400" s="118"/>
      <c r="B400" s="119"/>
      <c r="C400" s="120"/>
      <c r="D400" s="115">
        <v>71400135504</v>
      </c>
      <c r="E400" s="116" t="s">
        <v>174</v>
      </c>
      <c r="F400" s="358" t="s">
        <v>279</v>
      </c>
      <c r="G400" s="362">
        <v>1</v>
      </c>
      <c r="H400" s="405"/>
      <c r="I400" s="405"/>
      <c r="J400" s="405"/>
    </row>
    <row r="401" spans="1:10">
      <c r="A401" s="118"/>
      <c r="B401" s="119"/>
      <c r="C401" s="120"/>
      <c r="D401" s="115">
        <v>21100012201</v>
      </c>
      <c r="E401" s="116" t="s">
        <v>174</v>
      </c>
      <c r="F401" s="358" t="s">
        <v>181</v>
      </c>
      <c r="G401" s="362">
        <v>1</v>
      </c>
      <c r="H401" s="405"/>
      <c r="I401" s="405"/>
      <c r="J401" s="405"/>
    </row>
    <row r="402" spans="1:10">
      <c r="A402" s="118"/>
      <c r="B402" s="119"/>
      <c r="C402" s="120"/>
      <c r="D402" s="115">
        <v>21100012204</v>
      </c>
      <c r="E402" s="116" t="s">
        <v>174</v>
      </c>
      <c r="F402" s="358" t="s">
        <v>204</v>
      </c>
      <c r="G402" s="362">
        <v>1</v>
      </c>
      <c r="H402" s="405"/>
      <c r="I402" s="405"/>
      <c r="J402" s="405"/>
    </row>
    <row r="403" spans="1:10" ht="28">
      <c r="A403" s="118"/>
      <c r="B403" s="119"/>
      <c r="C403" s="120"/>
      <c r="D403" s="115">
        <v>50600115401</v>
      </c>
      <c r="E403" s="116" t="s">
        <v>280</v>
      </c>
      <c r="F403" s="358" t="s">
        <v>260</v>
      </c>
      <c r="G403" s="362">
        <v>1</v>
      </c>
      <c r="H403" s="405"/>
      <c r="I403" s="405"/>
      <c r="J403" s="405"/>
    </row>
    <row r="404" spans="1:10" ht="28">
      <c r="A404" s="118"/>
      <c r="B404" s="119"/>
      <c r="C404" s="120"/>
      <c r="D404" s="115">
        <v>50600115401</v>
      </c>
      <c r="E404" s="116" t="s">
        <v>280</v>
      </c>
      <c r="F404" s="358" t="s">
        <v>260</v>
      </c>
      <c r="G404" s="362">
        <v>1</v>
      </c>
      <c r="H404" s="405"/>
      <c r="I404" s="405"/>
      <c r="J404" s="405"/>
    </row>
    <row r="405" spans="1:10" ht="28">
      <c r="A405" s="118"/>
      <c r="B405" s="119"/>
      <c r="C405" s="120"/>
      <c r="D405" s="115">
        <v>50600115401</v>
      </c>
      <c r="E405" s="116" t="s">
        <v>280</v>
      </c>
      <c r="F405" s="358" t="s">
        <v>260</v>
      </c>
      <c r="G405" s="362">
        <v>1</v>
      </c>
      <c r="H405" s="405"/>
      <c r="I405" s="405"/>
      <c r="J405" s="405"/>
    </row>
    <row r="406" spans="1:10">
      <c r="A406" s="118"/>
      <c r="B406" s="119"/>
      <c r="C406" s="120"/>
      <c r="D406" s="115"/>
      <c r="E406" s="116" t="s">
        <v>326</v>
      </c>
      <c r="F406" s="358" t="s">
        <v>203</v>
      </c>
      <c r="G406" s="362"/>
      <c r="H406" s="405"/>
      <c r="I406" s="405"/>
      <c r="J406" s="405"/>
    </row>
    <row r="407" spans="1:10">
      <c r="A407" s="118"/>
      <c r="B407" s="119"/>
      <c r="C407" s="120"/>
      <c r="D407" s="115"/>
      <c r="E407" s="116" t="s">
        <v>276</v>
      </c>
      <c r="F407" s="358" t="s">
        <v>318</v>
      </c>
      <c r="G407" s="362">
        <v>2</v>
      </c>
      <c r="H407" s="405"/>
      <c r="I407" s="405"/>
      <c r="J407" s="405"/>
    </row>
    <row r="408" spans="1:10">
      <c r="A408" s="366"/>
      <c r="B408" s="119"/>
      <c r="C408" s="120"/>
      <c r="D408" s="115"/>
      <c r="E408" s="116" t="s">
        <v>464</v>
      </c>
      <c r="F408" s="358" t="s">
        <v>318</v>
      </c>
      <c r="G408" s="362">
        <v>2</v>
      </c>
      <c r="H408" s="405"/>
      <c r="I408" s="405"/>
      <c r="J408" s="405"/>
    </row>
    <row r="409" spans="1:10">
      <c r="A409" s="366"/>
      <c r="B409" s="119"/>
      <c r="C409" s="120"/>
      <c r="D409" s="115"/>
      <c r="E409" s="116" t="s">
        <v>465</v>
      </c>
      <c r="F409" s="358" t="s">
        <v>318</v>
      </c>
      <c r="G409" s="362">
        <v>2</v>
      </c>
      <c r="H409" s="405"/>
      <c r="I409" s="405"/>
      <c r="J409" s="405"/>
    </row>
    <row r="410" spans="1:10">
      <c r="A410" s="118"/>
      <c r="B410" s="373"/>
      <c r="C410" s="120"/>
      <c r="D410" s="115"/>
      <c r="E410" s="116" t="s">
        <v>276</v>
      </c>
      <c r="F410" s="358" t="s">
        <v>175</v>
      </c>
      <c r="G410" s="362">
        <v>2</v>
      </c>
      <c r="H410" s="405"/>
      <c r="I410" s="405"/>
      <c r="J410" s="405"/>
    </row>
    <row r="411" spans="1:10">
      <c r="A411" s="118"/>
      <c r="B411" s="119"/>
      <c r="C411" s="120"/>
      <c r="D411" s="115"/>
      <c r="E411" s="116" t="s">
        <v>276</v>
      </c>
      <c r="F411" s="358" t="s">
        <v>402</v>
      </c>
      <c r="G411" s="362">
        <v>2</v>
      </c>
      <c r="H411" s="405"/>
      <c r="I411" s="405"/>
      <c r="J411" s="405"/>
    </row>
    <row r="412" spans="1:10">
      <c r="A412" s="118"/>
      <c r="B412" s="119"/>
      <c r="C412" s="120"/>
      <c r="D412" s="115"/>
      <c r="E412" s="116" t="s">
        <v>276</v>
      </c>
      <c r="F412" s="358" t="s">
        <v>403</v>
      </c>
      <c r="G412" s="362">
        <v>2</v>
      </c>
      <c r="H412" s="405"/>
      <c r="I412" s="405"/>
      <c r="J412" s="405"/>
    </row>
    <row r="413" spans="1:10" ht="28" hidden="1">
      <c r="A413" s="217">
        <v>24</v>
      </c>
      <c r="B413" s="123" t="s">
        <v>119</v>
      </c>
      <c r="C413" s="124" t="s">
        <v>120</v>
      </c>
      <c r="D413" s="115">
        <v>21100150001</v>
      </c>
      <c r="E413" s="116" t="s">
        <v>320</v>
      </c>
      <c r="F413" s="358" t="s">
        <v>322</v>
      </c>
      <c r="G413" s="360">
        <v>1</v>
      </c>
      <c r="H413" s="405"/>
      <c r="I413" s="405"/>
      <c r="J413" s="405"/>
    </row>
    <row r="414" spans="1:10" ht="28" hidden="1">
      <c r="A414" s="118"/>
      <c r="B414" s="119"/>
      <c r="C414" s="120"/>
      <c r="D414" s="115">
        <v>21100150002</v>
      </c>
      <c r="E414" s="116" t="s">
        <v>320</v>
      </c>
      <c r="F414" s="358" t="s">
        <v>323</v>
      </c>
      <c r="G414" s="360">
        <v>1</v>
      </c>
      <c r="H414" s="405"/>
      <c r="I414" s="405"/>
      <c r="J414" s="405"/>
    </row>
    <row r="415" spans="1:10" hidden="1">
      <c r="A415" s="118"/>
      <c r="B415" s="119"/>
      <c r="C415" s="120"/>
      <c r="D415" s="115">
        <v>41000010801</v>
      </c>
      <c r="E415" s="116" t="s">
        <v>320</v>
      </c>
      <c r="F415" s="358" t="s">
        <v>324</v>
      </c>
      <c r="G415" s="360">
        <v>1</v>
      </c>
      <c r="H415" s="405"/>
      <c r="I415" s="405"/>
      <c r="J415" s="405"/>
    </row>
    <row r="416" spans="1:10" hidden="1">
      <c r="A416" s="118"/>
      <c r="B416" s="119"/>
      <c r="C416" s="120"/>
      <c r="D416" s="115">
        <v>21100149801</v>
      </c>
      <c r="E416" s="116" t="s">
        <v>332</v>
      </c>
      <c r="F416" s="358" t="s">
        <v>167</v>
      </c>
      <c r="G416" s="360">
        <v>1</v>
      </c>
      <c r="H416" s="405"/>
      <c r="I416" s="405"/>
      <c r="J416" s="405"/>
    </row>
    <row r="417" spans="1:10" hidden="1">
      <c r="A417" s="118"/>
      <c r="B417" s="119"/>
      <c r="C417" s="120"/>
      <c r="D417" s="115">
        <v>21100149802</v>
      </c>
      <c r="E417" s="116" t="s">
        <v>332</v>
      </c>
      <c r="F417" s="358" t="s">
        <v>168</v>
      </c>
      <c r="G417" s="360">
        <v>1</v>
      </c>
      <c r="H417" s="405"/>
      <c r="I417" s="405"/>
      <c r="J417" s="405"/>
    </row>
    <row r="418" spans="1:10" hidden="1">
      <c r="A418" s="118"/>
      <c r="B418" s="119"/>
      <c r="C418" s="120"/>
      <c r="D418" s="115" t="s">
        <v>309</v>
      </c>
      <c r="E418" s="116" t="s">
        <v>326</v>
      </c>
      <c r="F418" s="358" t="s">
        <v>214</v>
      </c>
      <c r="G418" s="360">
        <v>1</v>
      </c>
      <c r="H418" s="405"/>
      <c r="I418" s="405"/>
      <c r="J418" s="405"/>
    </row>
    <row r="419" spans="1:10" hidden="1">
      <c r="A419" s="118"/>
      <c r="B419" s="119"/>
      <c r="C419" s="120"/>
      <c r="D419" s="115">
        <v>71400135502</v>
      </c>
      <c r="E419" s="116" t="s">
        <v>333</v>
      </c>
      <c r="F419" s="358" t="s">
        <v>175</v>
      </c>
      <c r="G419" s="360">
        <v>1</v>
      </c>
      <c r="H419" s="405"/>
      <c r="I419" s="405"/>
      <c r="J419" s="405"/>
    </row>
    <row r="420" spans="1:10" hidden="1">
      <c r="A420" s="118"/>
      <c r="B420" s="119"/>
      <c r="C420" s="120"/>
      <c r="D420" s="115"/>
      <c r="E420" s="116"/>
      <c r="F420" s="358"/>
      <c r="G420" s="360"/>
      <c r="H420" s="405"/>
      <c r="I420" s="405"/>
      <c r="J420" s="405"/>
    </row>
    <row r="421" spans="1:10" hidden="1">
      <c r="A421" s="118"/>
      <c r="B421" s="119"/>
      <c r="C421" s="120"/>
      <c r="D421" s="115"/>
      <c r="E421" s="116"/>
      <c r="F421" s="358"/>
      <c r="G421" s="360"/>
      <c r="H421" s="405"/>
      <c r="I421" s="405"/>
      <c r="J421" s="405"/>
    </row>
    <row r="422" spans="1:10" hidden="1">
      <c r="A422" s="366"/>
      <c r="B422" s="119"/>
      <c r="C422" s="120"/>
      <c r="D422" s="115"/>
      <c r="E422" s="116"/>
      <c r="F422" s="358"/>
      <c r="G422" s="360"/>
      <c r="H422" s="405"/>
      <c r="I422" s="405"/>
      <c r="J422" s="405"/>
    </row>
    <row r="423" spans="1:10" hidden="1">
      <c r="A423" s="366"/>
      <c r="B423" s="119"/>
      <c r="C423" s="120"/>
      <c r="D423" s="115"/>
      <c r="E423" s="116"/>
      <c r="F423" s="358"/>
      <c r="G423" s="360"/>
      <c r="H423" s="405"/>
      <c r="I423" s="405"/>
      <c r="J423" s="405"/>
    </row>
    <row r="424" spans="1:10" hidden="1">
      <c r="A424" s="118"/>
      <c r="B424" s="119"/>
      <c r="C424" s="120"/>
      <c r="D424" s="115"/>
      <c r="E424" s="116"/>
      <c r="F424" s="358"/>
      <c r="G424" s="360"/>
      <c r="H424" s="405"/>
      <c r="I424" s="405"/>
      <c r="J424" s="405"/>
    </row>
    <row r="425" spans="1:10" hidden="1">
      <c r="A425" s="366"/>
      <c r="B425" s="119"/>
      <c r="C425" s="120"/>
      <c r="D425" s="115"/>
      <c r="E425" s="116"/>
      <c r="F425" s="358"/>
      <c r="G425" s="360"/>
      <c r="H425" s="405"/>
      <c r="I425" s="405"/>
      <c r="J425" s="405"/>
    </row>
    <row r="426" spans="1:10" hidden="1">
      <c r="A426" s="118"/>
      <c r="B426" s="119"/>
      <c r="C426" s="120"/>
      <c r="D426" s="115"/>
      <c r="E426" s="116"/>
      <c r="F426" s="358"/>
      <c r="G426" s="362"/>
      <c r="H426" s="405"/>
      <c r="I426" s="405"/>
      <c r="J426" s="405"/>
    </row>
    <row r="427" spans="1:10">
      <c r="A427" s="217">
        <v>25</v>
      </c>
      <c r="B427" s="123" t="s">
        <v>121</v>
      </c>
      <c r="C427" s="124" t="s">
        <v>122</v>
      </c>
      <c r="D427" s="115">
        <v>21100150701</v>
      </c>
      <c r="E427" s="116" t="s">
        <v>146</v>
      </c>
      <c r="F427" s="397" t="s">
        <v>147</v>
      </c>
      <c r="G427" s="360">
        <v>1</v>
      </c>
      <c r="H427" s="405"/>
      <c r="I427" s="405"/>
      <c r="J427" s="405"/>
    </row>
    <row r="428" spans="1:10">
      <c r="A428" s="118"/>
      <c r="B428" s="119"/>
      <c r="C428" s="120"/>
      <c r="D428" s="115">
        <v>21100148201</v>
      </c>
      <c r="E428" s="116" t="s">
        <v>148</v>
      </c>
      <c r="F428" s="358" t="s">
        <v>147</v>
      </c>
      <c r="G428" s="359">
        <v>1</v>
      </c>
      <c r="H428" s="405"/>
      <c r="I428" s="405"/>
      <c r="J428" s="405"/>
    </row>
    <row r="429" spans="1:10">
      <c r="A429" s="118"/>
      <c r="B429" s="119"/>
      <c r="C429" s="120"/>
      <c r="D429" s="115" t="s">
        <v>149</v>
      </c>
      <c r="E429" s="116" t="s">
        <v>148</v>
      </c>
      <c r="F429" s="358" t="s">
        <v>340</v>
      </c>
      <c r="G429" s="359">
        <v>1</v>
      </c>
      <c r="H429" s="405"/>
      <c r="I429" s="405"/>
      <c r="J429" s="405"/>
    </row>
    <row r="430" spans="1:10">
      <c r="A430" s="118"/>
      <c r="B430" s="119"/>
      <c r="C430" s="120"/>
      <c r="D430" s="115" t="s">
        <v>150</v>
      </c>
      <c r="E430" s="116" t="s">
        <v>151</v>
      </c>
      <c r="F430" s="358" t="s">
        <v>147</v>
      </c>
      <c r="G430" s="359">
        <v>1</v>
      </c>
      <c r="H430" s="405"/>
      <c r="I430" s="405"/>
      <c r="J430" s="405"/>
    </row>
    <row r="431" spans="1:10">
      <c r="A431" s="118"/>
      <c r="B431" s="119"/>
      <c r="C431" s="120"/>
      <c r="D431" s="115" t="s">
        <v>152</v>
      </c>
      <c r="E431" s="116" t="s">
        <v>153</v>
      </c>
      <c r="F431" s="358" t="s">
        <v>154</v>
      </c>
      <c r="G431" s="359">
        <v>1</v>
      </c>
      <c r="H431" s="405"/>
      <c r="I431" s="405"/>
      <c r="J431" s="405"/>
    </row>
    <row r="432" spans="1:10">
      <c r="A432" s="118"/>
      <c r="B432" s="119"/>
      <c r="C432" s="120"/>
      <c r="D432" s="115" t="s">
        <v>152</v>
      </c>
      <c r="E432" s="116" t="s">
        <v>153</v>
      </c>
      <c r="F432" s="358" t="s">
        <v>154</v>
      </c>
      <c r="G432" s="359">
        <v>1</v>
      </c>
      <c r="H432" s="405"/>
      <c r="I432" s="405"/>
      <c r="J432" s="405"/>
    </row>
    <row r="433" spans="1:10">
      <c r="A433" s="118"/>
      <c r="B433" s="119"/>
      <c r="C433" s="120"/>
      <c r="D433" s="115" t="s">
        <v>152</v>
      </c>
      <c r="E433" s="116" t="s">
        <v>153</v>
      </c>
      <c r="F433" s="358" t="s">
        <v>154</v>
      </c>
      <c r="G433" s="359">
        <v>1</v>
      </c>
      <c r="H433" s="405"/>
      <c r="I433" s="405"/>
      <c r="J433" s="405"/>
    </row>
    <row r="434" spans="1:10">
      <c r="A434" s="118"/>
      <c r="B434" s="119"/>
      <c r="C434" s="120"/>
      <c r="D434" s="115" t="s">
        <v>155</v>
      </c>
      <c r="E434" s="116" t="s">
        <v>156</v>
      </c>
      <c r="F434" s="358" t="s">
        <v>157</v>
      </c>
      <c r="G434" s="359">
        <v>1</v>
      </c>
      <c r="H434" s="405"/>
      <c r="I434" s="405"/>
      <c r="J434" s="405"/>
    </row>
    <row r="435" spans="1:10">
      <c r="A435" s="118"/>
      <c r="B435" s="119"/>
      <c r="C435" s="120"/>
      <c r="D435" s="115" t="s">
        <v>158</v>
      </c>
      <c r="E435" s="116" t="s">
        <v>159</v>
      </c>
      <c r="F435" s="358" t="s">
        <v>160</v>
      </c>
      <c r="G435" s="359">
        <v>1</v>
      </c>
      <c r="H435" s="405"/>
      <c r="I435" s="405"/>
      <c r="J435" s="405"/>
    </row>
    <row r="436" spans="1:10">
      <c r="A436" s="118"/>
      <c r="B436" s="119"/>
      <c r="C436" s="120"/>
      <c r="D436" s="115"/>
      <c r="E436" s="116" t="s">
        <v>151</v>
      </c>
      <c r="F436" s="358" t="s">
        <v>161</v>
      </c>
      <c r="G436" s="359">
        <v>1</v>
      </c>
      <c r="H436" s="405"/>
      <c r="I436" s="405"/>
      <c r="J436" s="405"/>
    </row>
    <row r="437" spans="1:10">
      <c r="A437" s="118"/>
      <c r="B437" s="373"/>
      <c r="C437" s="120"/>
      <c r="D437" s="115"/>
      <c r="E437" s="116" t="s">
        <v>171</v>
      </c>
      <c r="F437" s="358" t="s">
        <v>258</v>
      </c>
      <c r="G437" s="359"/>
      <c r="H437" s="405"/>
      <c r="I437" s="405"/>
      <c r="J437" s="405"/>
    </row>
    <row r="438" spans="1:10">
      <c r="A438" s="118"/>
      <c r="B438" s="119"/>
      <c r="C438" s="120"/>
      <c r="D438" s="115"/>
      <c r="E438" s="116" t="s">
        <v>188</v>
      </c>
      <c r="F438" s="358" t="s">
        <v>68</v>
      </c>
      <c r="G438" s="359"/>
      <c r="H438" s="405"/>
      <c r="I438" s="405"/>
      <c r="J438" s="405"/>
    </row>
    <row r="439" spans="1:10">
      <c r="A439" s="118"/>
      <c r="B439" s="380"/>
      <c r="C439" s="120"/>
      <c r="D439" s="115"/>
      <c r="E439" s="116" t="s">
        <v>406</v>
      </c>
      <c r="F439" s="358" t="s">
        <v>200</v>
      </c>
      <c r="G439" s="359">
        <v>2</v>
      </c>
      <c r="H439" s="405"/>
      <c r="I439" s="405"/>
      <c r="J439" s="405"/>
    </row>
    <row r="440" spans="1:10">
      <c r="A440" s="118"/>
      <c r="B440" s="119"/>
      <c r="C440" s="120"/>
      <c r="D440" s="115"/>
      <c r="E440" s="116" t="s">
        <v>406</v>
      </c>
      <c r="F440" s="358" t="s">
        <v>235</v>
      </c>
      <c r="G440" s="359">
        <v>2</v>
      </c>
      <c r="H440" s="405"/>
      <c r="I440" s="405"/>
      <c r="J440" s="405"/>
    </row>
    <row r="441" spans="1:10">
      <c r="A441" s="118"/>
      <c r="B441" s="119"/>
      <c r="C441" s="120"/>
      <c r="D441" s="115"/>
      <c r="E441" s="116" t="s">
        <v>407</v>
      </c>
      <c r="F441" s="358" t="s">
        <v>214</v>
      </c>
      <c r="G441" s="359">
        <v>2</v>
      </c>
      <c r="H441" s="405"/>
      <c r="I441" s="405"/>
      <c r="J441" s="405"/>
    </row>
    <row r="442" spans="1:10">
      <c r="A442" s="366"/>
      <c r="B442" s="119"/>
      <c r="C442" s="120"/>
      <c r="D442" s="115"/>
      <c r="E442" s="116" t="s">
        <v>408</v>
      </c>
      <c r="F442" s="358" t="s">
        <v>258</v>
      </c>
      <c r="G442" s="359">
        <v>2</v>
      </c>
      <c r="H442" s="405"/>
      <c r="I442" s="405"/>
      <c r="J442" s="405"/>
    </row>
    <row r="443" spans="1:10">
      <c r="A443" s="366"/>
      <c r="B443" s="119"/>
      <c r="C443" s="120"/>
      <c r="D443" s="115"/>
      <c r="E443" s="116" t="s">
        <v>375</v>
      </c>
      <c r="F443" s="358" t="s">
        <v>258</v>
      </c>
      <c r="G443" s="359">
        <v>2</v>
      </c>
      <c r="H443" s="405"/>
      <c r="I443" s="405"/>
      <c r="J443" s="405"/>
    </row>
    <row r="444" spans="1:10">
      <c r="A444" s="366"/>
      <c r="B444" s="119"/>
      <c r="C444" s="120"/>
      <c r="D444" s="115"/>
      <c r="E444" s="116" t="s">
        <v>409</v>
      </c>
      <c r="F444" s="358" t="s">
        <v>240</v>
      </c>
      <c r="G444" s="359">
        <v>2</v>
      </c>
      <c r="H444" s="405"/>
      <c r="I444" s="405"/>
      <c r="J444" s="405"/>
    </row>
    <row r="445" spans="1:10">
      <c r="A445" s="366"/>
      <c r="B445" s="119"/>
      <c r="C445" s="120"/>
      <c r="D445" s="115"/>
      <c r="E445" s="116" t="s">
        <v>409</v>
      </c>
      <c r="F445" s="358" t="s">
        <v>395</v>
      </c>
      <c r="G445" s="359">
        <v>2</v>
      </c>
      <c r="H445" s="405"/>
      <c r="I445" s="405"/>
      <c r="J445" s="405"/>
    </row>
    <row r="446" spans="1:10" ht="28">
      <c r="A446" s="366"/>
      <c r="B446" s="119"/>
      <c r="C446" s="120"/>
      <c r="D446" s="115"/>
      <c r="E446" s="116" t="s">
        <v>410</v>
      </c>
      <c r="F446" s="358" t="s">
        <v>260</v>
      </c>
      <c r="G446" s="359">
        <v>2</v>
      </c>
      <c r="H446" s="405"/>
      <c r="I446" s="405"/>
      <c r="J446" s="405"/>
    </row>
    <row r="447" spans="1:10" ht="28">
      <c r="A447" s="366"/>
      <c r="B447" s="119"/>
      <c r="C447" s="120"/>
      <c r="D447" s="115"/>
      <c r="E447" s="116" t="s">
        <v>467</v>
      </c>
      <c r="F447" s="358" t="s">
        <v>260</v>
      </c>
      <c r="G447" s="359">
        <v>2</v>
      </c>
      <c r="H447" s="405"/>
      <c r="I447" s="405"/>
      <c r="J447" s="405"/>
    </row>
    <row r="448" spans="1:10" ht="28">
      <c r="A448" s="118"/>
      <c r="B448" s="119"/>
      <c r="C448" s="120"/>
      <c r="D448" s="115"/>
      <c r="E448" s="116" t="s">
        <v>466</v>
      </c>
      <c r="F448" s="358" t="s">
        <v>386</v>
      </c>
      <c r="G448" s="359">
        <v>2</v>
      </c>
      <c r="H448" s="405"/>
      <c r="I448" s="405"/>
      <c r="J448" s="405"/>
    </row>
    <row r="449" spans="1:10">
      <c r="A449" s="118"/>
      <c r="B449" s="119"/>
      <c r="C449" s="120"/>
      <c r="D449" s="115"/>
      <c r="E449" s="116" t="s">
        <v>408</v>
      </c>
      <c r="F449" s="358" t="s">
        <v>416</v>
      </c>
      <c r="G449" s="359">
        <v>2</v>
      </c>
      <c r="H449" s="405"/>
      <c r="I449" s="405"/>
      <c r="J449" s="405"/>
    </row>
    <row r="450" spans="1:10">
      <c r="A450" s="118"/>
      <c r="B450" s="380"/>
      <c r="C450" s="381"/>
      <c r="D450" s="115"/>
      <c r="E450" s="116" t="s">
        <v>159</v>
      </c>
      <c r="F450" s="358" t="s">
        <v>422</v>
      </c>
      <c r="G450" s="359">
        <v>2</v>
      </c>
      <c r="H450" s="405"/>
      <c r="I450" s="405"/>
      <c r="J450" s="405"/>
    </row>
    <row r="451" spans="1:10">
      <c r="A451" s="217">
        <v>26</v>
      </c>
      <c r="B451" s="123" t="s">
        <v>123</v>
      </c>
      <c r="C451" s="124" t="s">
        <v>124</v>
      </c>
      <c r="D451" s="115">
        <v>71400174902</v>
      </c>
      <c r="E451" s="116" t="s">
        <v>276</v>
      </c>
      <c r="F451" s="358" t="s">
        <v>240</v>
      </c>
      <c r="G451" s="359">
        <v>1</v>
      </c>
      <c r="H451" s="405"/>
      <c r="I451" s="405"/>
      <c r="J451" s="405"/>
    </row>
    <row r="452" spans="1:10">
      <c r="A452" s="118"/>
      <c r="B452" s="119"/>
      <c r="C452" s="120"/>
      <c r="D452" s="115">
        <v>21100150202</v>
      </c>
      <c r="E452" s="116" t="s">
        <v>188</v>
      </c>
      <c r="F452" s="358" t="s">
        <v>168</v>
      </c>
      <c r="G452" s="359">
        <v>1</v>
      </c>
      <c r="H452" s="405"/>
      <c r="I452" s="405"/>
      <c r="J452" s="405"/>
    </row>
    <row r="453" spans="1:10">
      <c r="A453" s="118"/>
      <c r="B453" s="119"/>
      <c r="C453" s="120"/>
      <c r="D453" s="115">
        <v>21100151401</v>
      </c>
      <c r="E453" s="116" t="s">
        <v>284</v>
      </c>
      <c r="F453" s="358" t="s">
        <v>187</v>
      </c>
      <c r="G453" s="359">
        <v>1</v>
      </c>
      <c r="H453" s="405"/>
      <c r="I453" s="405"/>
      <c r="J453" s="405"/>
    </row>
    <row r="454" spans="1:10">
      <c r="A454" s="118"/>
      <c r="B454" s="119"/>
      <c r="C454" s="120"/>
      <c r="D454" s="115">
        <v>41000092701</v>
      </c>
      <c r="E454" s="116" t="s">
        <v>285</v>
      </c>
      <c r="F454" s="358" t="s">
        <v>157</v>
      </c>
      <c r="G454" s="359">
        <v>1</v>
      </c>
      <c r="H454" s="405"/>
      <c r="I454" s="405"/>
      <c r="J454" s="405"/>
    </row>
    <row r="455" spans="1:10">
      <c r="A455" s="118"/>
      <c r="B455" s="119"/>
      <c r="C455" s="120"/>
      <c r="D455" s="115">
        <v>21100124301</v>
      </c>
      <c r="E455" s="116" t="s">
        <v>286</v>
      </c>
      <c r="F455" s="358" t="s">
        <v>258</v>
      </c>
      <c r="G455" s="359">
        <v>1</v>
      </c>
      <c r="H455" s="405"/>
      <c r="I455" s="405"/>
      <c r="J455" s="405"/>
    </row>
    <row r="456" spans="1:10">
      <c r="A456" s="118"/>
      <c r="B456" s="119"/>
      <c r="C456" s="120"/>
      <c r="D456" s="115">
        <v>20200014401</v>
      </c>
      <c r="E456" s="116" t="s">
        <v>286</v>
      </c>
      <c r="F456" s="358" t="s">
        <v>200</v>
      </c>
      <c r="G456" s="359">
        <v>1</v>
      </c>
      <c r="H456" s="405"/>
      <c r="I456" s="405"/>
      <c r="J456" s="405"/>
    </row>
    <row r="457" spans="1:10">
      <c r="A457" s="118"/>
      <c r="B457" s="119"/>
      <c r="C457" s="120"/>
      <c r="D457" s="115">
        <v>20200014402</v>
      </c>
      <c r="E457" s="116" t="s">
        <v>286</v>
      </c>
      <c r="F457" s="358" t="s">
        <v>235</v>
      </c>
      <c r="G457" s="359">
        <v>1</v>
      </c>
      <c r="H457" s="405"/>
      <c r="I457" s="405"/>
      <c r="J457" s="405"/>
    </row>
    <row r="458" spans="1:10">
      <c r="A458" s="118"/>
      <c r="B458" s="119"/>
      <c r="C458" s="120"/>
      <c r="D458" s="115">
        <v>71400174901</v>
      </c>
      <c r="E458" s="116" t="s">
        <v>276</v>
      </c>
      <c r="F458" s="358" t="s">
        <v>241</v>
      </c>
      <c r="G458" s="359">
        <v>1</v>
      </c>
      <c r="H458" s="405"/>
      <c r="I458" s="405"/>
      <c r="J458" s="405"/>
    </row>
    <row r="459" spans="1:10">
      <c r="A459" s="118"/>
      <c r="B459" s="119"/>
      <c r="C459" s="120"/>
      <c r="D459" s="115">
        <v>71400174902</v>
      </c>
      <c r="E459" s="116" t="s">
        <v>276</v>
      </c>
      <c r="F459" s="358" t="s">
        <v>240</v>
      </c>
      <c r="G459" s="359">
        <v>1</v>
      </c>
      <c r="H459" s="405"/>
      <c r="I459" s="405"/>
      <c r="J459" s="405"/>
    </row>
    <row r="460" spans="1:10">
      <c r="A460" s="118"/>
      <c r="B460" s="119"/>
      <c r="C460" s="120"/>
      <c r="D460" s="115">
        <v>71400174902</v>
      </c>
      <c r="E460" s="116" t="s">
        <v>276</v>
      </c>
      <c r="F460" s="358" t="s">
        <v>240</v>
      </c>
      <c r="G460" s="359">
        <v>1</v>
      </c>
      <c r="H460" s="405"/>
      <c r="I460" s="405"/>
      <c r="J460" s="405"/>
    </row>
    <row r="461" spans="1:10">
      <c r="A461" s="366"/>
      <c r="B461" s="119"/>
      <c r="C461" s="120"/>
      <c r="D461" s="115"/>
      <c r="E461" s="116" t="s">
        <v>171</v>
      </c>
      <c r="F461" s="358" t="s">
        <v>318</v>
      </c>
      <c r="G461" s="359"/>
      <c r="H461" s="405"/>
      <c r="I461" s="405"/>
      <c r="J461" s="405"/>
    </row>
    <row r="462" spans="1:10" ht="28">
      <c r="A462" s="366"/>
      <c r="B462" s="119"/>
      <c r="C462" s="120"/>
      <c r="D462" s="115"/>
      <c r="E462" s="116" t="s">
        <v>409</v>
      </c>
      <c r="F462" s="358" t="s">
        <v>317</v>
      </c>
      <c r="G462" s="359">
        <v>2</v>
      </c>
      <c r="H462" s="405"/>
      <c r="I462" s="405"/>
      <c r="J462" s="405"/>
    </row>
    <row r="463" spans="1:10" ht="28">
      <c r="A463" s="366"/>
      <c r="B463" s="119"/>
      <c r="C463" s="120"/>
      <c r="D463" s="115"/>
      <c r="E463" s="116" t="s">
        <v>468</v>
      </c>
      <c r="F463" s="358" t="s">
        <v>317</v>
      </c>
      <c r="G463" s="359">
        <v>2</v>
      </c>
      <c r="H463" s="405"/>
      <c r="I463" s="405"/>
      <c r="J463" s="405"/>
    </row>
    <row r="464" spans="1:10" ht="28">
      <c r="A464" s="366"/>
      <c r="B464" s="119"/>
      <c r="C464" s="120"/>
      <c r="D464" s="115"/>
      <c r="E464" s="116" t="s">
        <v>468</v>
      </c>
      <c r="F464" s="358" t="s">
        <v>317</v>
      </c>
      <c r="G464" s="359">
        <v>2</v>
      </c>
      <c r="H464" s="405"/>
      <c r="I464" s="405"/>
      <c r="J464" s="405"/>
    </row>
    <row r="465" spans="1:10" ht="28">
      <c r="A465" s="366"/>
      <c r="B465" s="119"/>
      <c r="C465" s="120"/>
      <c r="D465" s="115"/>
      <c r="E465" s="116" t="s">
        <v>286</v>
      </c>
      <c r="F465" s="358" t="s">
        <v>322</v>
      </c>
      <c r="G465" s="359">
        <v>2</v>
      </c>
      <c r="H465" s="405"/>
      <c r="I465" s="405"/>
      <c r="J465" s="405"/>
    </row>
    <row r="466" spans="1:10" ht="28">
      <c r="A466" s="366"/>
      <c r="B466" s="119"/>
      <c r="C466" s="120"/>
      <c r="D466" s="115"/>
      <c r="E466" s="116" t="s">
        <v>286</v>
      </c>
      <c r="F466" s="358" t="s">
        <v>323</v>
      </c>
      <c r="G466" s="359">
        <v>2</v>
      </c>
      <c r="H466" s="405"/>
      <c r="I466" s="405"/>
      <c r="J466" s="405"/>
    </row>
    <row r="467" spans="1:10">
      <c r="A467" s="366"/>
      <c r="B467" s="119"/>
      <c r="C467" s="120"/>
      <c r="D467" s="115"/>
      <c r="E467" s="116" t="s">
        <v>285</v>
      </c>
      <c r="F467" s="358" t="s">
        <v>241</v>
      </c>
      <c r="G467" s="359">
        <v>2</v>
      </c>
      <c r="H467" s="405"/>
      <c r="I467" s="405"/>
      <c r="J467" s="405"/>
    </row>
    <row r="468" spans="1:10" ht="28">
      <c r="A468" s="366"/>
      <c r="B468" s="119"/>
      <c r="C468" s="120"/>
      <c r="D468" s="115"/>
      <c r="E468" s="116" t="s">
        <v>411</v>
      </c>
      <c r="F468" s="358" t="s">
        <v>260</v>
      </c>
      <c r="G468" s="359">
        <v>2</v>
      </c>
      <c r="H468" s="405"/>
      <c r="I468" s="405"/>
      <c r="J468" s="405"/>
    </row>
    <row r="469" spans="1:10" ht="28">
      <c r="A469" s="366"/>
      <c r="B469" s="119"/>
      <c r="C469" s="120"/>
      <c r="D469" s="115"/>
      <c r="E469" s="116" t="s">
        <v>469</v>
      </c>
      <c r="F469" s="358" t="s">
        <v>260</v>
      </c>
      <c r="G469" s="359">
        <v>2</v>
      </c>
      <c r="H469" s="405"/>
      <c r="I469" s="405"/>
      <c r="J469" s="405"/>
    </row>
    <row r="470" spans="1:10" ht="28">
      <c r="A470" s="366"/>
      <c r="B470" s="119"/>
      <c r="C470" s="120"/>
      <c r="D470" s="115"/>
      <c r="E470" s="116" t="s">
        <v>470</v>
      </c>
      <c r="F470" s="358" t="s">
        <v>386</v>
      </c>
      <c r="G470" s="359">
        <v>2</v>
      </c>
      <c r="H470" s="405"/>
      <c r="I470" s="405"/>
      <c r="J470" s="405"/>
    </row>
    <row r="471" spans="1:10">
      <c r="A471" s="217">
        <v>27</v>
      </c>
      <c r="B471" s="371" t="s">
        <v>125</v>
      </c>
      <c r="C471" s="372" t="s">
        <v>126</v>
      </c>
      <c r="D471" s="115">
        <v>71400119925</v>
      </c>
      <c r="E471" s="116" t="s">
        <v>159</v>
      </c>
      <c r="F471" s="358" t="s">
        <v>162</v>
      </c>
      <c r="G471" s="362">
        <v>1</v>
      </c>
      <c r="H471" s="405"/>
      <c r="I471" s="405"/>
      <c r="J471" s="405"/>
    </row>
    <row r="472" spans="1:10">
      <c r="A472" s="118"/>
      <c r="B472" s="119"/>
      <c r="C472" s="120"/>
      <c r="D472" s="115">
        <v>71400119905</v>
      </c>
      <c r="E472" s="116" t="s">
        <v>159</v>
      </c>
      <c r="F472" s="358" t="s">
        <v>163</v>
      </c>
      <c r="G472" s="362">
        <v>1</v>
      </c>
      <c r="H472" s="405"/>
      <c r="I472" s="405"/>
      <c r="J472" s="405"/>
    </row>
    <row r="473" spans="1:10">
      <c r="A473" s="118"/>
      <c r="B473" s="119"/>
      <c r="C473" s="120"/>
      <c r="D473" s="115">
        <v>21100180101</v>
      </c>
      <c r="E473" s="116" t="s">
        <v>164</v>
      </c>
      <c r="F473" s="358" t="s">
        <v>165</v>
      </c>
      <c r="G473" s="362">
        <v>1</v>
      </c>
      <c r="H473" s="405"/>
      <c r="I473" s="405"/>
      <c r="J473" s="405"/>
    </row>
    <row r="474" spans="1:10">
      <c r="A474" s="118"/>
      <c r="B474" s="119"/>
      <c r="C474" s="120"/>
      <c r="D474" s="115">
        <v>21100149701</v>
      </c>
      <c r="E474" s="116" t="s">
        <v>166</v>
      </c>
      <c r="F474" s="358" t="s">
        <v>167</v>
      </c>
      <c r="G474" s="362">
        <v>1</v>
      </c>
      <c r="H474" s="405"/>
      <c r="I474" s="405"/>
      <c r="J474" s="405"/>
    </row>
    <row r="475" spans="1:10">
      <c r="A475" s="118"/>
      <c r="B475" s="119"/>
      <c r="C475" s="120"/>
      <c r="D475" s="115">
        <v>21100149702</v>
      </c>
      <c r="E475" s="116" t="s">
        <v>166</v>
      </c>
      <c r="F475" s="358" t="s">
        <v>168</v>
      </c>
      <c r="G475" s="362">
        <v>1</v>
      </c>
      <c r="H475" s="405"/>
      <c r="I475" s="405"/>
      <c r="J475" s="405"/>
    </row>
    <row r="476" spans="1:10">
      <c r="A476" s="118"/>
      <c r="B476" s="119"/>
      <c r="C476" s="120"/>
      <c r="D476" s="115">
        <v>21100150101</v>
      </c>
      <c r="E476" s="116" t="s">
        <v>169</v>
      </c>
      <c r="F476" s="358" t="s">
        <v>167</v>
      </c>
      <c r="G476" s="362">
        <v>1</v>
      </c>
      <c r="H476" s="405"/>
      <c r="I476" s="405"/>
      <c r="J476" s="405"/>
    </row>
    <row r="477" spans="1:10">
      <c r="A477" s="118"/>
      <c r="B477" s="119"/>
      <c r="C477" s="120"/>
      <c r="D477" s="115">
        <v>21100150102</v>
      </c>
      <c r="E477" s="116" t="s">
        <v>169</v>
      </c>
      <c r="F477" s="358" t="s">
        <v>168</v>
      </c>
      <c r="G477" s="362">
        <v>1</v>
      </c>
      <c r="H477" s="405"/>
      <c r="I477" s="405"/>
      <c r="J477" s="405"/>
    </row>
    <row r="478" spans="1:10">
      <c r="A478" s="118"/>
      <c r="B478" s="119"/>
      <c r="C478" s="120"/>
      <c r="D478" s="115">
        <v>21100119808</v>
      </c>
      <c r="E478" s="116" t="s">
        <v>159</v>
      </c>
      <c r="F478" s="358" t="s">
        <v>170</v>
      </c>
      <c r="G478" s="362">
        <v>1</v>
      </c>
      <c r="H478" s="405"/>
      <c r="I478" s="405"/>
      <c r="J478" s="405"/>
    </row>
    <row r="479" spans="1:10">
      <c r="A479" s="118"/>
      <c r="B479" s="119"/>
      <c r="C479" s="120"/>
      <c r="D479" s="115">
        <v>21100119808</v>
      </c>
      <c r="E479" s="116" t="s">
        <v>159</v>
      </c>
      <c r="F479" s="358" t="s">
        <v>170</v>
      </c>
      <c r="G479" s="362">
        <v>1</v>
      </c>
      <c r="H479" s="405"/>
      <c r="I479" s="405"/>
      <c r="J479" s="405"/>
    </row>
    <row r="480" spans="1:10">
      <c r="A480" s="118"/>
      <c r="B480" s="119"/>
      <c r="C480" s="120"/>
      <c r="D480" s="115">
        <v>21100119808</v>
      </c>
      <c r="E480" s="116" t="s">
        <v>159</v>
      </c>
      <c r="F480" s="358" t="s">
        <v>170</v>
      </c>
      <c r="G480" s="362">
        <v>1</v>
      </c>
      <c r="H480" s="405"/>
      <c r="I480" s="405"/>
      <c r="J480" s="405"/>
    </row>
    <row r="481" spans="1:10">
      <c r="A481" s="118"/>
      <c r="B481" s="119"/>
      <c r="C481" s="120"/>
      <c r="D481" s="115"/>
      <c r="E481" s="116" t="s">
        <v>171</v>
      </c>
      <c r="F481" s="358" t="s">
        <v>167</v>
      </c>
      <c r="G481" s="362">
        <v>1</v>
      </c>
      <c r="H481" s="405"/>
      <c r="I481" s="405"/>
      <c r="J481" s="405"/>
    </row>
    <row r="482" spans="1:10">
      <c r="A482" s="366"/>
      <c r="B482" s="119"/>
      <c r="C482" s="120"/>
      <c r="D482" s="115"/>
      <c r="E482" s="116" t="s">
        <v>412</v>
      </c>
      <c r="F482" s="358" t="s">
        <v>181</v>
      </c>
      <c r="G482" s="362">
        <v>2</v>
      </c>
      <c r="H482" s="405"/>
      <c r="I482" s="405"/>
      <c r="J482" s="405"/>
    </row>
    <row r="483" spans="1:10">
      <c r="A483" s="366"/>
      <c r="B483" s="119"/>
      <c r="C483" s="120"/>
      <c r="D483" s="115"/>
      <c r="E483" s="116" t="s">
        <v>412</v>
      </c>
      <c r="F483" s="358" t="s">
        <v>204</v>
      </c>
      <c r="G483" s="362">
        <v>2</v>
      </c>
      <c r="H483" s="405"/>
      <c r="I483" s="405"/>
      <c r="J483" s="405"/>
    </row>
    <row r="484" spans="1:10">
      <c r="A484" s="366"/>
      <c r="B484" s="119"/>
      <c r="C484" s="120"/>
      <c r="D484" s="115"/>
      <c r="E484" s="116" t="s">
        <v>285</v>
      </c>
      <c r="F484" s="358" t="s">
        <v>181</v>
      </c>
      <c r="G484" s="362">
        <v>2</v>
      </c>
      <c r="H484" s="405"/>
      <c r="I484" s="405"/>
      <c r="J484" s="405"/>
    </row>
    <row r="485" spans="1:10">
      <c r="A485" s="366"/>
      <c r="B485" s="119"/>
      <c r="C485" s="120"/>
      <c r="D485" s="115"/>
      <c r="E485" s="116" t="s">
        <v>285</v>
      </c>
      <c r="F485" s="358" t="s">
        <v>204</v>
      </c>
      <c r="G485" s="362">
        <v>2</v>
      </c>
      <c r="H485" s="405"/>
      <c r="I485" s="405"/>
      <c r="J485" s="405"/>
    </row>
    <row r="486" spans="1:10">
      <c r="A486" s="366"/>
      <c r="B486" s="119"/>
      <c r="C486" s="120"/>
      <c r="D486" s="115"/>
      <c r="E486" s="116" t="s">
        <v>413</v>
      </c>
      <c r="F486" s="358" t="s">
        <v>167</v>
      </c>
      <c r="G486" s="362">
        <v>2</v>
      </c>
      <c r="H486" s="405"/>
      <c r="I486" s="405"/>
      <c r="J486" s="405"/>
    </row>
    <row r="487" spans="1:10">
      <c r="A487" s="366"/>
      <c r="B487" s="119"/>
      <c r="C487" s="120"/>
      <c r="D487" s="115"/>
      <c r="E487" s="116" t="s">
        <v>413</v>
      </c>
      <c r="F487" s="358" t="s">
        <v>168</v>
      </c>
      <c r="G487" s="362">
        <v>2</v>
      </c>
      <c r="H487" s="405"/>
      <c r="I487" s="405"/>
      <c r="J487" s="405"/>
    </row>
    <row r="488" spans="1:10">
      <c r="A488" s="366"/>
      <c r="B488" s="119"/>
      <c r="C488" s="120"/>
      <c r="D488" s="115"/>
      <c r="E488" s="116" t="s">
        <v>412</v>
      </c>
      <c r="F488" s="358" t="s">
        <v>240</v>
      </c>
      <c r="G488" s="362">
        <v>2</v>
      </c>
      <c r="H488" s="405"/>
      <c r="I488" s="405"/>
      <c r="J488" s="405"/>
    </row>
    <row r="489" spans="1:10">
      <c r="A489" s="366"/>
      <c r="B489" s="119"/>
      <c r="C489" s="120"/>
      <c r="D489" s="115"/>
      <c r="E489" s="116" t="s">
        <v>414</v>
      </c>
      <c r="F489" s="358" t="s">
        <v>241</v>
      </c>
      <c r="G489" s="362">
        <v>2</v>
      </c>
      <c r="H489" s="405"/>
      <c r="I489" s="405"/>
      <c r="J489" s="405"/>
    </row>
    <row r="490" spans="1:10">
      <c r="A490" s="366"/>
      <c r="B490" s="119"/>
      <c r="C490" s="120"/>
      <c r="D490" s="115"/>
      <c r="E490" s="116" t="s">
        <v>414</v>
      </c>
      <c r="F490" s="358" t="s">
        <v>415</v>
      </c>
      <c r="G490" s="362">
        <v>2</v>
      </c>
      <c r="H490" s="405"/>
      <c r="I490" s="405"/>
      <c r="J490" s="405"/>
    </row>
    <row r="491" spans="1:10">
      <c r="A491" s="118"/>
      <c r="B491" s="373"/>
      <c r="C491" s="120"/>
      <c r="D491" s="115"/>
      <c r="E491" s="116" t="s">
        <v>159</v>
      </c>
      <c r="F491" s="358" t="s">
        <v>423</v>
      </c>
      <c r="G491" s="362">
        <v>2</v>
      </c>
      <c r="H491" s="405"/>
      <c r="I491" s="405"/>
      <c r="J491" s="405"/>
    </row>
    <row r="492" spans="1:10">
      <c r="A492" s="217">
        <v>28</v>
      </c>
      <c r="B492" s="371" t="s">
        <v>172</v>
      </c>
      <c r="C492" s="372" t="s">
        <v>173</v>
      </c>
      <c r="D492" s="115">
        <v>71400135502</v>
      </c>
      <c r="E492" s="115" t="s">
        <v>333</v>
      </c>
      <c r="F492" s="358" t="s">
        <v>175</v>
      </c>
      <c r="G492" s="362">
        <v>1</v>
      </c>
      <c r="H492" s="405"/>
      <c r="I492" s="405"/>
      <c r="J492" s="405"/>
    </row>
    <row r="493" spans="1:10">
      <c r="A493" s="366"/>
      <c r="B493" s="380"/>
      <c r="C493" s="381"/>
      <c r="D493" s="115"/>
      <c r="E493" s="116" t="s">
        <v>171</v>
      </c>
      <c r="F493" s="393" t="s">
        <v>192</v>
      </c>
      <c r="G493" s="396"/>
      <c r="H493" s="405"/>
      <c r="I493" s="405"/>
      <c r="J493" s="405"/>
    </row>
    <row r="494" spans="1:10">
      <c r="A494" s="366"/>
      <c r="B494" s="380"/>
      <c r="C494" s="381"/>
      <c r="D494" s="115"/>
      <c r="E494" s="115" t="s">
        <v>275</v>
      </c>
      <c r="F494" s="394" t="s">
        <v>157</v>
      </c>
      <c r="G494" s="396">
        <v>2</v>
      </c>
      <c r="H494" s="405"/>
      <c r="I494" s="405"/>
      <c r="J494" s="405"/>
    </row>
    <row r="495" spans="1:10">
      <c r="A495" s="366"/>
      <c r="B495" s="380"/>
      <c r="C495" s="381"/>
      <c r="D495" s="115"/>
      <c r="E495" s="115"/>
      <c r="F495" s="394"/>
      <c r="G495" s="396"/>
      <c r="H495" s="405"/>
      <c r="I495" s="405"/>
      <c r="J495" s="405"/>
    </row>
    <row r="496" spans="1:10">
      <c r="A496" s="366"/>
      <c r="B496" s="380"/>
      <c r="C496" s="381"/>
      <c r="D496" s="115"/>
      <c r="E496" s="115"/>
      <c r="F496" s="394"/>
      <c r="G496" s="396"/>
      <c r="H496" s="405"/>
      <c r="I496" s="405"/>
      <c r="J496" s="405"/>
    </row>
    <row r="497" spans="1:10">
      <c r="A497" s="366"/>
      <c r="B497" s="380"/>
      <c r="C497" s="381"/>
      <c r="D497" s="115"/>
      <c r="E497" s="115"/>
      <c r="F497" s="394"/>
      <c r="G497" s="396"/>
      <c r="H497" s="405"/>
      <c r="I497" s="405"/>
      <c r="J497" s="405"/>
    </row>
    <row r="498" spans="1:10">
      <c r="A498" s="366"/>
      <c r="B498" s="380"/>
      <c r="C498" s="381"/>
      <c r="D498" s="115"/>
      <c r="E498" s="115"/>
      <c r="F498" s="394"/>
      <c r="G498" s="396"/>
      <c r="H498" s="405"/>
      <c r="I498" s="405"/>
      <c r="J498" s="405"/>
    </row>
    <row r="499" spans="1:10">
      <c r="A499" s="366"/>
      <c r="B499" s="380"/>
      <c r="C499" s="381"/>
      <c r="D499" s="115"/>
      <c r="E499" s="115"/>
      <c r="F499" s="394"/>
      <c r="G499" s="396"/>
      <c r="H499" s="405"/>
      <c r="I499" s="405"/>
      <c r="J499" s="405"/>
    </row>
    <row r="500" spans="1:10">
      <c r="A500" s="366"/>
      <c r="B500" s="380"/>
      <c r="C500" s="381"/>
      <c r="D500" s="115"/>
      <c r="E500" s="115"/>
      <c r="F500" s="394"/>
      <c r="G500" s="396"/>
      <c r="H500" s="405"/>
      <c r="I500" s="405"/>
      <c r="J500" s="405"/>
    </row>
    <row r="501" spans="1:10">
      <c r="A501" s="217">
        <v>29</v>
      </c>
      <c r="B501" s="371" t="s">
        <v>217</v>
      </c>
      <c r="C501" s="372" t="s">
        <v>218</v>
      </c>
      <c r="D501" s="115">
        <v>71400119904</v>
      </c>
      <c r="E501" s="115" t="s">
        <v>341</v>
      </c>
      <c r="F501" s="394" t="s">
        <v>342</v>
      </c>
      <c r="G501" s="396">
        <v>1</v>
      </c>
      <c r="H501" s="405"/>
      <c r="I501" s="405"/>
      <c r="J501" s="405"/>
    </row>
    <row r="502" spans="1:10">
      <c r="A502" s="366"/>
      <c r="B502" s="380"/>
      <c r="C502" s="381"/>
      <c r="D502" s="115"/>
      <c r="E502" s="115" t="s">
        <v>276</v>
      </c>
      <c r="F502" s="394" t="s">
        <v>233</v>
      </c>
      <c r="G502" s="396">
        <v>1</v>
      </c>
      <c r="H502" s="405"/>
      <c r="I502" s="405"/>
      <c r="J502" s="405"/>
    </row>
    <row r="503" spans="1:10">
      <c r="A503" s="366"/>
      <c r="B503" s="380"/>
      <c r="C503" s="381"/>
      <c r="D503" s="115"/>
      <c r="E503" s="115"/>
      <c r="F503" s="394"/>
      <c r="G503" s="396"/>
      <c r="H503" s="405"/>
      <c r="I503" s="405"/>
      <c r="J503" s="405"/>
    </row>
    <row r="504" spans="1:10">
      <c r="A504" s="366"/>
      <c r="B504" s="380"/>
      <c r="C504" s="381"/>
      <c r="D504" s="115"/>
      <c r="E504" s="115"/>
      <c r="F504" s="394"/>
      <c r="G504" s="396"/>
      <c r="H504" s="405"/>
      <c r="I504" s="405"/>
      <c r="J504" s="405"/>
    </row>
    <row r="505" spans="1:10">
      <c r="A505" s="366"/>
      <c r="B505" s="380"/>
      <c r="C505" s="381"/>
      <c r="D505" s="115"/>
      <c r="E505" s="115"/>
      <c r="F505" s="394"/>
      <c r="G505" s="396"/>
      <c r="H505" s="405"/>
      <c r="I505" s="405"/>
      <c r="J505" s="405"/>
    </row>
    <row r="506" spans="1:10">
      <c r="A506" s="366"/>
      <c r="B506" s="380"/>
      <c r="C506" s="381"/>
      <c r="D506" s="115"/>
      <c r="E506" s="115"/>
      <c r="F506" s="394"/>
      <c r="G506" s="396"/>
      <c r="H506" s="405"/>
      <c r="I506" s="405"/>
      <c r="J506" s="405"/>
    </row>
    <row r="507" spans="1:10">
      <c r="A507" s="366"/>
      <c r="B507" s="380"/>
      <c r="C507" s="381"/>
      <c r="D507" s="115"/>
      <c r="E507" s="115"/>
      <c r="F507" s="394"/>
      <c r="G507" s="396"/>
      <c r="H507" s="405"/>
      <c r="I507" s="405"/>
      <c r="J507" s="405"/>
    </row>
    <row r="508" spans="1:10">
      <c r="A508" s="366"/>
      <c r="B508" s="380"/>
      <c r="C508" s="381"/>
      <c r="D508" s="115"/>
      <c r="E508" s="115"/>
      <c r="F508" s="394"/>
      <c r="G508" s="396"/>
      <c r="H508" s="405"/>
      <c r="I508" s="405"/>
      <c r="J508" s="405"/>
    </row>
    <row r="509" spans="1:10">
      <c r="A509" s="366"/>
      <c r="B509" s="380"/>
      <c r="C509" s="381"/>
      <c r="D509" s="115"/>
      <c r="E509" s="115"/>
      <c r="F509" s="394"/>
      <c r="G509" s="396"/>
      <c r="H509" s="405"/>
      <c r="I509" s="405"/>
      <c r="J509" s="405"/>
    </row>
    <row r="510" spans="1:10">
      <c r="A510" s="366"/>
      <c r="B510" s="380"/>
      <c r="C510" s="381"/>
      <c r="D510" s="115"/>
      <c r="E510" s="115"/>
      <c r="F510" s="394"/>
      <c r="G510" s="396"/>
      <c r="H510" s="405"/>
      <c r="I510" s="405"/>
      <c r="J510" s="405"/>
    </row>
    <row r="511" spans="1:10">
      <c r="A511" s="217">
        <v>30</v>
      </c>
      <c r="B511" s="371" t="s">
        <v>301</v>
      </c>
      <c r="C511" s="372" t="s">
        <v>302</v>
      </c>
      <c r="D511" s="115">
        <v>71400119913</v>
      </c>
      <c r="E511" s="115" t="s">
        <v>159</v>
      </c>
      <c r="F511" s="394" t="s">
        <v>303</v>
      </c>
      <c r="G511" s="396" t="s">
        <v>304</v>
      </c>
      <c r="H511" s="405"/>
      <c r="I511" s="405"/>
      <c r="J511" s="405"/>
    </row>
    <row r="512" spans="1:10">
      <c r="A512" s="366"/>
      <c r="B512" s="380"/>
      <c r="C512" s="381"/>
      <c r="D512" s="115"/>
      <c r="E512" s="115"/>
      <c r="F512" s="394"/>
      <c r="G512" s="396"/>
      <c r="H512" s="405"/>
      <c r="I512" s="405"/>
      <c r="J512" s="405"/>
    </row>
    <row r="513" spans="1:10">
      <c r="A513" s="366"/>
      <c r="B513" s="380"/>
      <c r="C513" s="381"/>
      <c r="D513" s="115"/>
      <c r="E513" s="115"/>
      <c r="F513" s="394"/>
      <c r="G513" s="396"/>
      <c r="H513" s="405"/>
      <c r="I513" s="405"/>
      <c r="J513" s="405"/>
    </row>
    <row r="514" spans="1:10">
      <c r="A514" s="366"/>
      <c r="B514" s="380"/>
      <c r="C514" s="381"/>
      <c r="D514" s="115"/>
      <c r="E514" s="115"/>
      <c r="F514" s="394"/>
      <c r="G514" s="396"/>
      <c r="H514" s="405"/>
      <c r="I514" s="405"/>
      <c r="J514" s="405"/>
    </row>
    <row r="515" spans="1:10">
      <c r="A515" s="366"/>
      <c r="B515" s="380"/>
      <c r="C515" s="381"/>
      <c r="D515" s="115"/>
      <c r="E515" s="115"/>
      <c r="F515" s="394"/>
      <c r="G515" s="396"/>
      <c r="H515" s="405"/>
      <c r="I515" s="405"/>
      <c r="J515" s="405"/>
    </row>
    <row r="516" spans="1:10">
      <c r="A516" s="366"/>
      <c r="B516" s="380"/>
      <c r="C516" s="381"/>
      <c r="D516" s="115"/>
      <c r="E516" s="115"/>
      <c r="F516" s="394"/>
      <c r="G516" s="396"/>
      <c r="H516" s="405"/>
      <c r="I516" s="405"/>
      <c r="J516" s="405"/>
    </row>
    <row r="517" spans="1:10">
      <c r="A517" s="366"/>
      <c r="B517" s="380"/>
      <c r="C517" s="381"/>
      <c r="D517" s="115"/>
      <c r="E517" s="115"/>
      <c r="F517" s="394"/>
      <c r="G517" s="396"/>
      <c r="H517" s="405"/>
      <c r="I517" s="405"/>
      <c r="J517" s="405"/>
    </row>
    <row r="518" spans="1:10">
      <c r="A518" s="366"/>
      <c r="B518" s="380"/>
      <c r="C518" s="381"/>
      <c r="D518" s="115"/>
      <c r="E518" s="115"/>
      <c r="F518" s="394"/>
      <c r="G518" s="396"/>
      <c r="H518" s="405"/>
      <c r="I518" s="405"/>
      <c r="J518" s="405"/>
    </row>
    <row r="519" spans="1:10">
      <c r="A519" s="366"/>
      <c r="B519" s="380"/>
      <c r="C519" s="381"/>
      <c r="D519" s="115"/>
      <c r="E519" s="115"/>
      <c r="F519" s="394"/>
      <c r="G519" s="396"/>
      <c r="H519" s="405"/>
      <c r="I519" s="405"/>
      <c r="J519" s="405"/>
    </row>
    <row r="520" spans="1:10">
      <c r="A520" s="366"/>
      <c r="B520" s="380"/>
      <c r="C520" s="381"/>
      <c r="D520" s="115"/>
      <c r="E520" s="115"/>
      <c r="F520" s="394"/>
      <c r="G520" s="396"/>
      <c r="H520" s="405"/>
      <c r="I520" s="405"/>
      <c r="J520" s="405"/>
    </row>
    <row r="521" spans="1:10">
      <c r="A521" s="217">
        <v>31</v>
      </c>
      <c r="B521" s="371" t="s">
        <v>219</v>
      </c>
      <c r="C521" s="372" t="s">
        <v>43</v>
      </c>
      <c r="D521" s="115"/>
      <c r="E521" s="116" t="s">
        <v>159</v>
      </c>
      <c r="F521" s="358" t="s">
        <v>419</v>
      </c>
      <c r="G521" s="362">
        <v>2</v>
      </c>
      <c r="H521" s="405"/>
      <c r="I521" s="405"/>
      <c r="J521" s="405"/>
    </row>
    <row r="522" spans="1:10">
      <c r="A522" s="366"/>
      <c r="B522" s="380"/>
      <c r="C522" s="381"/>
      <c r="D522" s="115"/>
      <c r="E522" s="116" t="s">
        <v>171</v>
      </c>
      <c r="F522" s="394" t="s">
        <v>331</v>
      </c>
      <c r="G522" s="396"/>
      <c r="H522" s="405"/>
      <c r="I522" s="405"/>
      <c r="J522" s="405"/>
    </row>
    <row r="523" spans="1:10">
      <c r="A523" s="366"/>
      <c r="B523" s="380"/>
      <c r="C523" s="381"/>
      <c r="D523" s="115"/>
      <c r="E523" s="115"/>
      <c r="F523" s="394"/>
      <c r="G523" s="396"/>
      <c r="H523" s="405"/>
      <c r="I523" s="405"/>
      <c r="J523" s="405"/>
    </row>
    <row r="524" spans="1:10">
      <c r="A524" s="366"/>
      <c r="B524" s="380"/>
      <c r="C524" s="381"/>
      <c r="D524" s="115"/>
      <c r="E524" s="115"/>
      <c r="F524" s="394"/>
      <c r="G524" s="396"/>
      <c r="H524" s="405"/>
      <c r="I524" s="405"/>
      <c r="J524" s="405"/>
    </row>
    <row r="525" spans="1:10">
      <c r="A525" s="366"/>
      <c r="B525" s="380"/>
      <c r="C525" s="381"/>
      <c r="D525" s="115"/>
      <c r="E525" s="115"/>
      <c r="F525" s="394"/>
      <c r="G525" s="396"/>
      <c r="H525" s="405"/>
      <c r="I525" s="405"/>
      <c r="J525" s="405"/>
    </row>
    <row r="526" spans="1:10">
      <c r="A526" s="366"/>
      <c r="B526" s="380"/>
      <c r="C526" s="381"/>
      <c r="D526" s="115"/>
      <c r="E526" s="115"/>
      <c r="F526" s="394"/>
      <c r="G526" s="396"/>
      <c r="H526" s="405"/>
      <c r="I526" s="405"/>
      <c r="J526" s="405"/>
    </row>
    <row r="527" spans="1:10">
      <c r="A527" s="366"/>
      <c r="B527" s="380"/>
      <c r="C527" s="381"/>
      <c r="D527" s="115"/>
      <c r="E527" s="115"/>
      <c r="F527" s="394"/>
      <c r="G527" s="396"/>
      <c r="H527" s="405"/>
      <c r="I527" s="405"/>
      <c r="J527" s="405"/>
    </row>
    <row r="528" spans="1:10">
      <c r="A528" s="366"/>
      <c r="B528" s="380"/>
      <c r="C528" s="381"/>
      <c r="D528" s="115"/>
      <c r="E528" s="115"/>
      <c r="F528" s="394"/>
      <c r="G528" s="396"/>
      <c r="H528" s="405"/>
      <c r="I528" s="405"/>
      <c r="J528" s="405"/>
    </row>
    <row r="529" spans="1:10">
      <c r="A529" s="366"/>
      <c r="B529" s="380"/>
      <c r="C529" s="381"/>
      <c r="D529" s="115"/>
      <c r="E529" s="115"/>
      <c r="F529" s="394"/>
      <c r="G529" s="396"/>
      <c r="H529" s="405"/>
      <c r="I529" s="405"/>
      <c r="J529" s="405"/>
    </row>
    <row r="530" spans="1:10">
      <c r="A530" s="366"/>
      <c r="B530" s="380"/>
      <c r="C530" s="381"/>
      <c r="D530" s="115"/>
      <c r="E530" s="115"/>
      <c r="F530" s="394"/>
      <c r="G530" s="396"/>
      <c r="H530" s="405"/>
      <c r="I530" s="405"/>
      <c r="J530" s="405"/>
    </row>
    <row r="531" spans="1:10">
      <c r="A531" s="217">
        <v>32</v>
      </c>
      <c r="B531" s="123" t="s">
        <v>210</v>
      </c>
      <c r="C531" s="124" t="s">
        <v>211</v>
      </c>
      <c r="D531" s="410">
        <v>20200013101</v>
      </c>
      <c r="E531" s="411" t="s">
        <v>212</v>
      </c>
      <c r="F531" s="398" t="s">
        <v>195</v>
      </c>
      <c r="G531" s="412">
        <v>1</v>
      </c>
      <c r="H531" s="405"/>
      <c r="I531" s="405"/>
      <c r="J531" s="405"/>
    </row>
    <row r="532" spans="1:10">
      <c r="A532" s="366"/>
      <c r="B532" s="119"/>
      <c r="C532" s="120"/>
      <c r="D532" s="410"/>
      <c r="E532" s="116" t="s">
        <v>171</v>
      </c>
      <c r="F532" s="358" t="s">
        <v>183</v>
      </c>
      <c r="G532" s="412"/>
      <c r="H532" s="405"/>
      <c r="I532" s="405"/>
      <c r="J532" s="405"/>
    </row>
    <row r="533" spans="1:10">
      <c r="A533" s="366"/>
      <c r="B533" s="119"/>
      <c r="C533" s="120"/>
      <c r="D533" s="410"/>
      <c r="E533" s="411" t="s">
        <v>212</v>
      </c>
      <c r="F533" s="398" t="s">
        <v>361</v>
      </c>
      <c r="G533" s="412">
        <v>1</v>
      </c>
      <c r="H533" s="405"/>
      <c r="I533" s="405"/>
      <c r="J533" s="405"/>
    </row>
    <row r="534" spans="1:10">
      <c r="A534" s="366"/>
      <c r="B534" s="119"/>
      <c r="C534" s="120"/>
      <c r="D534" s="410"/>
      <c r="E534" s="411"/>
      <c r="F534" s="398"/>
      <c r="G534" s="412"/>
      <c r="H534" s="405"/>
      <c r="I534" s="405"/>
      <c r="J534" s="405"/>
    </row>
    <row r="535" spans="1:10">
      <c r="A535" s="366"/>
      <c r="B535" s="119"/>
      <c r="C535" s="120"/>
      <c r="D535" s="410"/>
      <c r="E535" s="411"/>
      <c r="F535" s="398"/>
      <c r="G535" s="412"/>
      <c r="H535" s="405"/>
      <c r="I535" s="405"/>
      <c r="J535" s="405"/>
    </row>
    <row r="536" spans="1:10">
      <c r="A536" s="366"/>
      <c r="B536" s="119"/>
      <c r="C536" s="120"/>
      <c r="D536" s="410"/>
      <c r="E536" s="411"/>
      <c r="F536" s="398"/>
      <c r="G536" s="412"/>
      <c r="H536" s="405"/>
      <c r="I536" s="405"/>
      <c r="J536" s="405"/>
    </row>
    <row r="537" spans="1:10">
      <c r="A537" s="366"/>
      <c r="B537" s="119"/>
      <c r="C537" s="120"/>
      <c r="D537" s="410"/>
      <c r="E537" s="411"/>
      <c r="F537" s="398"/>
      <c r="G537" s="412"/>
      <c r="H537" s="405"/>
      <c r="I537" s="405"/>
      <c r="J537" s="405"/>
    </row>
    <row r="538" spans="1:10">
      <c r="A538" s="366"/>
      <c r="B538" s="119"/>
      <c r="C538" s="120"/>
      <c r="D538" s="410"/>
      <c r="E538" s="411"/>
      <c r="F538" s="398"/>
      <c r="G538" s="412"/>
      <c r="H538" s="405"/>
      <c r="I538" s="405"/>
      <c r="J538" s="405"/>
    </row>
    <row r="539" spans="1:10">
      <c r="A539" s="366"/>
      <c r="B539" s="119"/>
      <c r="C539" s="120"/>
      <c r="D539" s="410"/>
      <c r="E539" s="411"/>
      <c r="F539" s="398"/>
      <c r="G539" s="412"/>
      <c r="H539" s="405"/>
      <c r="I539" s="405"/>
      <c r="J539" s="405"/>
    </row>
    <row r="540" spans="1:10">
      <c r="A540" s="366"/>
      <c r="B540" s="119"/>
      <c r="C540" s="120"/>
      <c r="D540" s="410"/>
      <c r="E540" s="411"/>
      <c r="F540" s="398"/>
      <c r="G540" s="412"/>
      <c r="H540" s="405"/>
      <c r="I540" s="405"/>
      <c r="J540" s="405"/>
    </row>
    <row r="541" spans="1:10">
      <c r="A541" s="217">
        <v>33</v>
      </c>
      <c r="B541" s="123" t="s">
        <v>431</v>
      </c>
      <c r="C541" s="124" t="s">
        <v>429</v>
      </c>
      <c r="D541" s="399"/>
      <c r="E541" s="116" t="s">
        <v>159</v>
      </c>
      <c r="F541" s="358" t="s">
        <v>372</v>
      </c>
      <c r="G541" s="400">
        <v>2</v>
      </c>
      <c r="H541" s="405"/>
      <c r="I541" s="405"/>
      <c r="J541" s="405"/>
    </row>
    <row r="542" spans="1:10">
      <c r="A542" s="118"/>
      <c r="B542" s="119"/>
      <c r="C542" s="120"/>
      <c r="D542" s="399"/>
      <c r="E542" s="116"/>
      <c r="F542" s="358"/>
      <c r="G542" s="400"/>
      <c r="H542" s="405"/>
      <c r="I542" s="405"/>
      <c r="J542" s="405"/>
    </row>
    <row r="543" spans="1:10">
      <c r="A543" s="118"/>
      <c r="B543" s="119"/>
      <c r="C543" s="120"/>
      <c r="D543" s="399"/>
      <c r="E543" s="116"/>
      <c r="F543" s="358"/>
      <c r="G543" s="400"/>
      <c r="H543" s="405"/>
      <c r="I543" s="405"/>
      <c r="J543" s="405"/>
    </row>
    <row r="544" spans="1:10">
      <c r="A544" s="118"/>
      <c r="B544" s="119"/>
      <c r="C544" s="120"/>
      <c r="D544" s="399"/>
      <c r="E544" s="116"/>
      <c r="F544" s="358"/>
      <c r="G544" s="400"/>
      <c r="H544" s="405"/>
      <c r="I544" s="405"/>
      <c r="J544" s="405"/>
    </row>
    <row r="545" spans="1:10">
      <c r="A545" s="118"/>
      <c r="B545" s="119"/>
      <c r="C545" s="120"/>
      <c r="D545" s="399"/>
      <c r="E545" s="116"/>
      <c r="F545" s="358"/>
      <c r="G545" s="400"/>
      <c r="H545" s="405"/>
      <c r="I545" s="405"/>
      <c r="J545" s="405"/>
    </row>
    <row r="546" spans="1:10">
      <c r="A546" s="118"/>
      <c r="B546" s="119"/>
      <c r="C546" s="120"/>
      <c r="D546" s="399"/>
      <c r="E546" s="116"/>
      <c r="F546" s="358"/>
      <c r="G546" s="400"/>
      <c r="H546" s="405"/>
      <c r="I546" s="405"/>
      <c r="J546" s="405"/>
    </row>
    <row r="547" spans="1:10">
      <c r="A547" s="118"/>
      <c r="B547" s="119"/>
      <c r="C547" s="120"/>
      <c r="D547" s="401"/>
      <c r="E547" s="116"/>
      <c r="F547" s="358"/>
      <c r="G547" s="400"/>
      <c r="H547" s="405"/>
      <c r="I547" s="405"/>
      <c r="J547" s="405"/>
    </row>
    <row r="548" spans="1:10">
      <c r="A548" s="118"/>
      <c r="B548" s="119"/>
      <c r="C548" s="120"/>
      <c r="D548" s="401"/>
      <c r="E548" s="116"/>
      <c r="F548" s="358"/>
      <c r="G548" s="400"/>
      <c r="H548" s="405"/>
      <c r="I548" s="405"/>
      <c r="J548" s="405"/>
    </row>
    <row r="549" spans="1:10">
      <c r="A549" s="118"/>
      <c r="B549" s="119"/>
      <c r="C549" s="120"/>
      <c r="D549" s="401"/>
      <c r="E549" s="116"/>
      <c r="F549" s="358"/>
      <c r="G549" s="400"/>
      <c r="H549" s="405"/>
      <c r="I549" s="405"/>
      <c r="J549" s="405"/>
    </row>
    <row r="550" spans="1:10">
      <c r="A550" s="118"/>
      <c r="B550" s="119"/>
      <c r="C550" s="120"/>
      <c r="D550" s="401"/>
      <c r="E550" s="116"/>
      <c r="F550" s="358"/>
      <c r="G550" s="400"/>
      <c r="H550" s="405"/>
      <c r="I550" s="405"/>
      <c r="J550" s="405"/>
    </row>
    <row r="551" spans="1:10">
      <c r="A551" s="217">
        <v>34</v>
      </c>
      <c r="B551" s="123" t="s">
        <v>424</v>
      </c>
      <c r="C551" s="124" t="s">
        <v>425</v>
      </c>
      <c r="D551" s="399"/>
      <c r="E551" s="116" t="s">
        <v>159</v>
      </c>
      <c r="F551" s="358" t="s">
        <v>430</v>
      </c>
      <c r="G551" s="400">
        <v>2</v>
      </c>
      <c r="H551" s="405"/>
      <c r="I551" s="405"/>
      <c r="J551" s="405"/>
    </row>
    <row r="552" spans="1:10">
      <c r="A552" s="118"/>
      <c r="B552" s="119"/>
      <c r="C552" s="120"/>
      <c r="D552" s="401"/>
      <c r="E552" s="116"/>
      <c r="F552" s="358"/>
      <c r="G552" s="400"/>
      <c r="H552" s="405"/>
      <c r="I552" s="405"/>
      <c r="J552" s="405"/>
    </row>
    <row r="553" spans="1:10">
      <c r="A553" s="118"/>
      <c r="B553" s="119"/>
      <c r="C553" s="120"/>
      <c r="D553" s="401"/>
      <c r="E553" s="116"/>
      <c r="F553" s="358"/>
      <c r="G553" s="400"/>
      <c r="H553" s="405"/>
      <c r="I553" s="405"/>
      <c r="J553" s="405"/>
    </row>
    <row r="554" spans="1:10">
      <c r="A554" s="118"/>
      <c r="B554" s="119"/>
      <c r="C554" s="120"/>
      <c r="D554" s="401"/>
      <c r="E554" s="116"/>
      <c r="F554" s="358"/>
      <c r="G554" s="400"/>
      <c r="H554" s="405"/>
      <c r="I554" s="405"/>
      <c r="J554" s="405"/>
    </row>
    <row r="555" spans="1:10">
      <c r="A555" s="118"/>
      <c r="B555" s="119"/>
      <c r="C555" s="120"/>
      <c r="D555" s="401"/>
      <c r="E555" s="116"/>
      <c r="F555" s="358"/>
      <c r="G555" s="400"/>
      <c r="H555" s="405"/>
      <c r="I555" s="405"/>
      <c r="J555" s="405"/>
    </row>
    <row r="556" spans="1:10">
      <c r="A556" s="118"/>
      <c r="B556" s="119"/>
      <c r="C556" s="120"/>
      <c r="D556" s="401"/>
      <c r="E556" s="116"/>
      <c r="F556" s="358"/>
      <c r="G556" s="400"/>
      <c r="H556" s="405"/>
      <c r="I556" s="405"/>
      <c r="J556" s="405"/>
    </row>
    <row r="557" spans="1:10">
      <c r="A557" s="118"/>
      <c r="B557" s="119"/>
      <c r="C557" s="120"/>
      <c r="D557" s="401"/>
      <c r="E557" s="116"/>
      <c r="F557" s="358"/>
      <c r="G557" s="400"/>
      <c r="H557" s="405"/>
      <c r="I557" s="405"/>
      <c r="J557" s="405"/>
    </row>
    <row r="558" spans="1:10">
      <c r="A558" s="118"/>
      <c r="B558" s="119"/>
      <c r="C558" s="120"/>
      <c r="D558" s="401"/>
      <c r="E558" s="116"/>
      <c r="F558" s="358"/>
      <c r="G558" s="400"/>
      <c r="H558" s="405"/>
      <c r="I558" s="405"/>
      <c r="J558" s="405"/>
    </row>
    <row r="559" spans="1:10">
      <c r="A559" s="118"/>
      <c r="B559" s="119"/>
      <c r="C559" s="120"/>
      <c r="D559" s="401"/>
      <c r="E559" s="116"/>
      <c r="F559" s="358"/>
      <c r="G559" s="400"/>
      <c r="H559" s="405"/>
      <c r="I559" s="405"/>
      <c r="J559" s="405"/>
    </row>
    <row r="560" spans="1:10">
      <c r="A560" s="118"/>
      <c r="B560" s="119"/>
      <c r="C560" s="120"/>
      <c r="D560" s="401"/>
      <c r="E560" s="116"/>
      <c r="F560" s="358"/>
      <c r="G560" s="400"/>
      <c r="H560" s="405"/>
      <c r="I560" s="405"/>
      <c r="J560" s="405"/>
    </row>
    <row r="561" spans="1:10">
      <c r="A561" s="217">
        <v>35</v>
      </c>
      <c r="B561" s="123" t="s">
        <v>428</v>
      </c>
      <c r="C561" s="124" t="s">
        <v>427</v>
      </c>
      <c r="D561" s="399"/>
      <c r="E561" s="116" t="s">
        <v>159</v>
      </c>
      <c r="F561" s="358" t="s">
        <v>471</v>
      </c>
      <c r="G561" s="400">
        <v>2</v>
      </c>
      <c r="H561" s="405"/>
      <c r="I561" s="405"/>
      <c r="J561" s="405"/>
    </row>
    <row r="562" spans="1:10">
      <c r="A562" s="118"/>
      <c r="B562" s="119"/>
      <c r="C562" s="120"/>
      <c r="D562" s="401"/>
      <c r="E562" s="116"/>
      <c r="F562" s="358"/>
      <c r="G562" s="402"/>
      <c r="H562" s="405"/>
      <c r="I562" s="405"/>
      <c r="J562" s="405"/>
    </row>
    <row r="563" spans="1:10">
      <c r="A563" s="118"/>
      <c r="B563" s="119"/>
      <c r="C563" s="120"/>
      <c r="D563" s="401"/>
      <c r="E563" s="116"/>
      <c r="F563" s="358"/>
      <c r="G563" s="402"/>
      <c r="H563" s="405"/>
      <c r="I563" s="405"/>
      <c r="J563" s="405"/>
    </row>
    <row r="564" spans="1:10">
      <c r="A564" s="118"/>
      <c r="B564" s="119"/>
      <c r="C564" s="120"/>
      <c r="D564" s="401"/>
      <c r="E564" s="116"/>
      <c r="F564" s="358"/>
      <c r="G564" s="402"/>
      <c r="H564" s="405"/>
      <c r="I564" s="405"/>
      <c r="J564" s="405"/>
    </row>
    <row r="565" spans="1:10">
      <c r="A565" s="118"/>
      <c r="B565" s="119"/>
      <c r="C565" s="120"/>
      <c r="D565" s="401"/>
      <c r="E565" s="116"/>
      <c r="F565" s="358"/>
      <c r="G565" s="402"/>
      <c r="H565" s="405"/>
      <c r="I565" s="405"/>
      <c r="J565" s="405"/>
    </row>
    <row r="566" spans="1:10">
      <c r="A566" s="118"/>
      <c r="B566" s="119"/>
      <c r="C566" s="120"/>
      <c r="D566" s="401"/>
      <c r="E566" s="116"/>
      <c r="F566" s="358"/>
      <c r="G566" s="402"/>
      <c r="H566" s="405"/>
      <c r="I566" s="405"/>
      <c r="J566" s="405"/>
    </row>
    <row r="567" spans="1:10">
      <c r="A567" s="118"/>
      <c r="B567" s="119"/>
      <c r="C567" s="120"/>
      <c r="D567" s="401"/>
      <c r="E567" s="116"/>
      <c r="F567" s="358"/>
      <c r="G567" s="402"/>
      <c r="H567" s="405"/>
      <c r="I567" s="405"/>
      <c r="J567" s="405"/>
    </row>
    <row r="568" spans="1:10">
      <c r="A568" s="118"/>
      <c r="B568" s="119"/>
      <c r="C568" s="120"/>
      <c r="D568" s="401"/>
      <c r="E568" s="116"/>
      <c r="F568" s="358"/>
      <c r="G568" s="402"/>
      <c r="H568" s="405"/>
      <c r="I568" s="405"/>
      <c r="J568" s="405"/>
    </row>
    <row r="569" spans="1:10">
      <c r="A569" s="118"/>
      <c r="B569" s="119"/>
      <c r="C569" s="120"/>
      <c r="D569" s="401"/>
      <c r="E569" s="116"/>
      <c r="F569" s="358"/>
      <c r="G569" s="402"/>
      <c r="H569" s="405"/>
      <c r="I569" s="405"/>
      <c r="J569" s="405"/>
    </row>
    <row r="570" spans="1:10">
      <c r="A570" s="118"/>
      <c r="B570" s="119"/>
      <c r="C570" s="120"/>
      <c r="D570" s="401"/>
      <c r="E570" s="116"/>
      <c r="F570" s="358"/>
      <c r="G570" s="402"/>
      <c r="H570" s="405"/>
      <c r="I570" s="405"/>
      <c r="J570" s="405"/>
    </row>
    <row r="571" spans="1:10">
      <c r="A571" s="217">
        <v>36</v>
      </c>
      <c r="B571" s="123" t="s">
        <v>480</v>
      </c>
      <c r="C571" s="124"/>
      <c r="D571" s="217"/>
      <c r="E571" s="116" t="s">
        <v>348</v>
      </c>
      <c r="F571" s="358" t="s">
        <v>170</v>
      </c>
      <c r="G571" s="400">
        <v>2</v>
      </c>
      <c r="H571" s="405"/>
      <c r="I571" s="405"/>
      <c r="J571" s="405"/>
    </row>
    <row r="572" spans="1:10">
      <c r="A572" s="366"/>
      <c r="B572" s="119"/>
      <c r="C572" s="120"/>
      <c r="D572" s="401"/>
      <c r="E572" s="116" t="s">
        <v>355</v>
      </c>
      <c r="F572" s="358" t="s">
        <v>170</v>
      </c>
      <c r="G572" s="402">
        <v>2</v>
      </c>
      <c r="H572" s="405"/>
      <c r="I572" s="405"/>
      <c r="J572" s="405"/>
    </row>
    <row r="573" spans="1:10">
      <c r="A573" s="366"/>
      <c r="B573" s="119"/>
      <c r="C573" s="120"/>
      <c r="D573" s="401"/>
      <c r="E573" s="116" t="s">
        <v>356</v>
      </c>
      <c r="F573" s="358" t="s">
        <v>170</v>
      </c>
      <c r="G573" s="402">
        <v>2</v>
      </c>
      <c r="H573" s="405"/>
      <c r="I573" s="405"/>
      <c r="J573" s="405"/>
    </row>
    <row r="574" spans="1:10">
      <c r="A574" s="366"/>
      <c r="B574" s="119"/>
      <c r="C574" s="120"/>
      <c r="D574" s="401"/>
      <c r="E574" s="116"/>
      <c r="F574" s="358"/>
      <c r="G574" s="402"/>
      <c r="H574" s="405"/>
      <c r="I574" s="405"/>
      <c r="J574" s="405"/>
    </row>
    <row r="575" spans="1:10">
      <c r="A575" s="366"/>
      <c r="B575" s="119"/>
      <c r="C575" s="120"/>
      <c r="D575" s="401"/>
      <c r="E575" s="116"/>
      <c r="F575" s="358"/>
      <c r="G575" s="402"/>
      <c r="H575" s="405"/>
      <c r="I575" s="405"/>
      <c r="J575" s="405"/>
    </row>
    <row r="576" spans="1:10">
      <c r="A576" s="366"/>
      <c r="B576" s="119"/>
      <c r="C576" s="120"/>
      <c r="D576" s="401"/>
      <c r="E576" s="116"/>
      <c r="F576" s="358"/>
      <c r="G576" s="402"/>
      <c r="H576" s="405"/>
      <c r="I576" s="405"/>
      <c r="J576" s="405"/>
    </row>
    <row r="577" spans="1:10">
      <c r="A577" s="366"/>
      <c r="B577" s="119"/>
      <c r="C577" s="120"/>
      <c r="D577" s="401"/>
      <c r="E577" s="116"/>
      <c r="F577" s="358"/>
      <c r="G577" s="402"/>
      <c r="H577" s="405"/>
      <c r="I577" s="405"/>
      <c r="J577" s="405"/>
    </row>
    <row r="578" spans="1:10">
      <c r="A578" s="366"/>
      <c r="B578" s="119"/>
      <c r="C578" s="120"/>
      <c r="D578" s="401"/>
      <c r="E578" s="116"/>
      <c r="F578" s="358"/>
      <c r="G578" s="402"/>
      <c r="H578" s="405"/>
      <c r="I578" s="405"/>
      <c r="J578" s="405"/>
    </row>
    <row r="579" spans="1:10">
      <c r="A579" s="366"/>
      <c r="B579" s="119"/>
      <c r="C579" s="120"/>
      <c r="D579" s="401"/>
      <c r="E579" s="116"/>
      <c r="F579" s="358"/>
      <c r="G579" s="402"/>
      <c r="H579" s="405"/>
      <c r="I579" s="405"/>
      <c r="J579" s="405"/>
    </row>
    <row r="580" spans="1:10">
      <c r="A580" s="366"/>
      <c r="B580" s="119"/>
      <c r="C580" s="120"/>
      <c r="D580" s="401"/>
      <c r="E580" s="116"/>
      <c r="F580" s="358"/>
      <c r="G580" s="402"/>
      <c r="H580" s="405"/>
      <c r="I580" s="405"/>
      <c r="J580" s="405"/>
    </row>
    <row r="581" spans="1:10">
      <c r="A581" s="217">
        <v>36</v>
      </c>
      <c r="B581" s="123" t="s">
        <v>474</v>
      </c>
      <c r="C581" s="124"/>
      <c r="D581" s="217"/>
      <c r="E581" s="123" t="s">
        <v>327</v>
      </c>
      <c r="F581" s="403" t="s">
        <v>346</v>
      </c>
      <c r="G581" s="360">
        <v>1</v>
      </c>
      <c r="H581" s="405"/>
      <c r="I581" s="405"/>
      <c r="J581" s="405"/>
    </row>
    <row r="582" spans="1:10">
      <c r="A582" s="366"/>
      <c r="B582" s="119"/>
      <c r="C582" s="120"/>
      <c r="D582" s="401"/>
      <c r="E582" s="116" t="s">
        <v>327</v>
      </c>
      <c r="F582" s="358" t="s">
        <v>344</v>
      </c>
      <c r="G582" s="402">
        <v>1</v>
      </c>
      <c r="H582" s="405"/>
      <c r="I582" s="405"/>
      <c r="J582" s="405"/>
    </row>
    <row r="583" spans="1:10">
      <c r="A583" s="366"/>
      <c r="B583" s="119"/>
      <c r="C583" s="120"/>
      <c r="D583" s="401"/>
      <c r="E583" s="116" t="s">
        <v>327</v>
      </c>
      <c r="F583" s="358" t="s">
        <v>345</v>
      </c>
      <c r="G583" s="402">
        <v>1</v>
      </c>
      <c r="H583" s="405"/>
      <c r="I583" s="405"/>
      <c r="J583" s="405"/>
    </row>
    <row r="584" spans="1:10">
      <c r="A584" s="366"/>
      <c r="B584" s="119"/>
      <c r="C584" s="120"/>
      <c r="D584" s="401"/>
      <c r="E584" s="116"/>
      <c r="F584" s="358"/>
      <c r="G584" s="402"/>
      <c r="H584" s="405"/>
      <c r="I584" s="405"/>
      <c r="J584" s="405"/>
    </row>
    <row r="585" spans="1:10">
      <c r="A585" s="366"/>
      <c r="B585" s="119"/>
      <c r="C585" s="120"/>
      <c r="D585" s="401"/>
      <c r="E585" s="116"/>
      <c r="F585" s="358"/>
      <c r="G585" s="402"/>
      <c r="H585" s="405"/>
      <c r="I585" s="405"/>
      <c r="J585" s="405"/>
    </row>
    <row r="586" spans="1:10">
      <c r="A586" s="366"/>
      <c r="B586" s="119"/>
      <c r="C586" s="120"/>
      <c r="D586" s="401"/>
      <c r="E586" s="116"/>
      <c r="F586" s="358"/>
      <c r="G586" s="402"/>
      <c r="H586" s="405"/>
      <c r="I586" s="405"/>
      <c r="J586" s="405"/>
    </row>
    <row r="587" spans="1:10">
      <c r="A587" s="366"/>
      <c r="B587" s="119"/>
      <c r="C587" s="120"/>
      <c r="D587" s="401"/>
      <c r="E587" s="116"/>
      <c r="F587" s="358"/>
      <c r="G587" s="402"/>
      <c r="H587" s="405"/>
      <c r="I587" s="405"/>
      <c r="J587" s="405"/>
    </row>
    <row r="588" spans="1:10">
      <c r="A588" s="366"/>
      <c r="B588" s="119"/>
      <c r="C588" s="120"/>
      <c r="D588" s="401"/>
      <c r="E588" s="116"/>
      <c r="F588" s="358"/>
      <c r="G588" s="402"/>
      <c r="H588" s="405"/>
      <c r="I588" s="405"/>
      <c r="J588" s="405"/>
    </row>
    <row r="589" spans="1:10">
      <c r="A589" s="366"/>
      <c r="B589" s="119"/>
      <c r="C589" s="120"/>
      <c r="D589" s="401"/>
      <c r="E589" s="116"/>
      <c r="F589" s="358"/>
      <c r="G589" s="402"/>
      <c r="H589" s="405"/>
      <c r="I589" s="405"/>
      <c r="J589" s="405"/>
    </row>
    <row r="590" spans="1:10">
      <c r="A590" s="366"/>
      <c r="B590" s="119"/>
      <c r="C590" s="120"/>
      <c r="D590" s="401"/>
      <c r="E590" s="116"/>
      <c r="F590" s="358"/>
      <c r="G590" s="402"/>
      <c r="H590" s="405"/>
      <c r="I590" s="405"/>
      <c r="J590" s="405"/>
    </row>
    <row r="591" spans="1:10" ht="28">
      <c r="A591" s="217">
        <v>37</v>
      </c>
      <c r="B591" s="123" t="s">
        <v>481</v>
      </c>
      <c r="C591" s="124"/>
      <c r="D591" s="399"/>
      <c r="E591" s="116" t="s">
        <v>398</v>
      </c>
      <c r="F591" s="358" t="s">
        <v>322</v>
      </c>
      <c r="G591" s="400">
        <v>2</v>
      </c>
      <c r="H591" s="405"/>
      <c r="I591" s="405"/>
      <c r="J591" s="405"/>
    </row>
    <row r="592" spans="1:10" ht="28">
      <c r="A592" s="118"/>
      <c r="B592" s="380"/>
      <c r="C592" s="381"/>
      <c r="D592" s="399"/>
      <c r="E592" s="404" t="s">
        <v>398</v>
      </c>
      <c r="F592" s="358" t="s">
        <v>323</v>
      </c>
      <c r="G592" s="402">
        <v>2</v>
      </c>
      <c r="H592" s="405"/>
      <c r="I592" s="405"/>
      <c r="J592" s="405"/>
    </row>
    <row r="593" spans="1:10">
      <c r="A593" s="118"/>
      <c r="B593" s="119"/>
      <c r="C593" s="120"/>
      <c r="D593" s="401"/>
      <c r="E593" s="404" t="s">
        <v>332</v>
      </c>
      <c r="F593" s="358" t="s">
        <v>241</v>
      </c>
      <c r="G593" s="402">
        <v>2</v>
      </c>
      <c r="H593" s="405"/>
      <c r="I593" s="405"/>
      <c r="J593" s="405"/>
    </row>
    <row r="594" spans="1:10">
      <c r="A594" s="118"/>
      <c r="B594" s="119"/>
      <c r="C594" s="120"/>
      <c r="D594" s="401"/>
      <c r="E594" s="404" t="s">
        <v>277</v>
      </c>
      <c r="F594" s="358" t="s">
        <v>399</v>
      </c>
      <c r="G594" s="402">
        <v>2</v>
      </c>
      <c r="H594" s="405"/>
      <c r="I594" s="405"/>
      <c r="J594" s="405"/>
    </row>
    <row r="595" spans="1:10">
      <c r="A595" s="118"/>
      <c r="B595" s="373"/>
      <c r="C595" s="120"/>
      <c r="D595" s="401"/>
      <c r="E595" s="404" t="s">
        <v>277</v>
      </c>
      <c r="F595" s="358" t="s">
        <v>400</v>
      </c>
      <c r="G595" s="402">
        <v>2</v>
      </c>
      <c r="H595" s="405"/>
      <c r="I595" s="405"/>
      <c r="J595" s="405"/>
    </row>
    <row r="596" spans="1:10">
      <c r="A596" s="118"/>
      <c r="B596" s="119"/>
      <c r="C596" s="120"/>
      <c r="D596" s="401"/>
      <c r="E596" s="404" t="s">
        <v>277</v>
      </c>
      <c r="F596" s="358" t="s">
        <v>401</v>
      </c>
      <c r="G596" s="402">
        <v>2</v>
      </c>
      <c r="H596" s="405"/>
      <c r="I596" s="405"/>
      <c r="J596" s="405"/>
    </row>
    <row r="597" spans="1:10">
      <c r="A597" s="118"/>
      <c r="B597" s="380"/>
      <c r="C597" s="381"/>
      <c r="D597" s="401"/>
      <c r="E597" s="404" t="s">
        <v>277</v>
      </c>
      <c r="F597" s="358" t="s">
        <v>404</v>
      </c>
      <c r="G597" s="402">
        <v>2</v>
      </c>
      <c r="H597" s="405"/>
      <c r="I597" s="405"/>
      <c r="J597" s="405"/>
    </row>
    <row r="598" spans="1:10">
      <c r="A598" s="118"/>
      <c r="B598" s="380"/>
      <c r="C598" s="381"/>
      <c r="D598" s="401"/>
      <c r="E598" s="404" t="s">
        <v>277</v>
      </c>
      <c r="F598" s="358" t="s">
        <v>405</v>
      </c>
      <c r="G598" s="402">
        <v>2</v>
      </c>
      <c r="H598" s="405"/>
      <c r="I598" s="405"/>
      <c r="J598" s="405"/>
    </row>
  </sheetData>
  <mergeCells count="14">
    <mergeCell ref="B218:C219"/>
    <mergeCell ref="B7:C8"/>
    <mergeCell ref="E7:E8"/>
    <mergeCell ref="F7:F8"/>
    <mergeCell ref="G7:G8"/>
    <mergeCell ref="A1:D1"/>
    <mergeCell ref="A2:D2"/>
    <mergeCell ref="A3:D3"/>
    <mergeCell ref="H7:J7"/>
    <mergeCell ref="F1:J1"/>
    <mergeCell ref="F2:J2"/>
    <mergeCell ref="A5:J5"/>
    <mergeCell ref="A6:J6"/>
    <mergeCell ref="A7:A8"/>
  </mergeCells>
  <pageMargins left="0.1" right="0.1" top="0.25" bottom="0" header="0.05" footer="0.05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Mau A2</vt:lpstr>
      <vt:lpstr>Mau A1</vt:lpstr>
      <vt:lpstr>Sheet1</vt:lpstr>
      <vt:lpstr>Sheet2</vt:lpstr>
      <vt:lpstr>Sheet3</vt:lpstr>
      <vt:lpstr>Sheet4</vt:lpstr>
      <vt:lpstr>'Mau A1'!Print_Titles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Microsoft Office User</cp:lastModifiedBy>
  <cp:lastPrinted>2019-04-11T00:59:26Z</cp:lastPrinted>
  <dcterms:created xsi:type="dcterms:W3CDTF">2018-07-19T01:22:54Z</dcterms:created>
  <dcterms:modified xsi:type="dcterms:W3CDTF">2019-04-12T07:17:35Z</dcterms:modified>
</cp:coreProperties>
</file>